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255" yWindow="-45" windowWidth="11115" windowHeight="745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Лист1!$A$1:$H$336</definedName>
  </definedNames>
  <calcPr calcId="145621"/>
</workbook>
</file>

<file path=xl/calcChain.xml><?xml version="1.0" encoding="utf-8"?>
<calcChain xmlns="http://schemas.openxmlformats.org/spreadsheetml/2006/main">
  <c r="E34" i="1" l="1"/>
  <c r="H21" i="1"/>
  <c r="H17" i="1"/>
  <c r="H19" i="1"/>
  <c r="G15" i="1"/>
  <c r="H15" i="1" s="1"/>
  <c r="G14" i="1"/>
  <c r="H14" i="1" s="1"/>
  <c r="H12" i="1"/>
  <c r="H11" i="1"/>
  <c r="H10" i="1"/>
  <c r="E117" i="1"/>
  <c r="E124" i="1"/>
  <c r="E287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08" i="1"/>
  <c r="E309" i="1"/>
  <c r="E310" i="1"/>
  <c r="E307" i="1"/>
  <c r="E306" i="1"/>
  <c r="E305" i="1"/>
  <c r="E298" i="1"/>
  <c r="E299" i="1"/>
  <c r="E300" i="1"/>
  <c r="E301" i="1"/>
  <c r="E303" i="1"/>
  <c r="E304" i="1"/>
  <c r="E297" i="1"/>
  <c r="E296" i="1"/>
  <c r="E295" i="1"/>
  <c r="E294" i="1"/>
  <c r="E293" i="1"/>
  <c r="E291" i="1"/>
  <c r="E290" i="1"/>
  <c r="E279" i="1"/>
  <c r="E278" i="1"/>
  <c r="E277" i="1"/>
  <c r="E276" i="1"/>
  <c r="E275" i="1"/>
  <c r="E272" i="1"/>
  <c r="E274" i="1"/>
  <c r="E285" i="1"/>
  <c r="E286" i="1"/>
  <c r="E273" i="1"/>
  <c r="E271" i="1"/>
  <c r="E284" i="1"/>
  <c r="E283" i="1"/>
  <c r="E282" i="1"/>
  <c r="E281" i="1"/>
  <c r="E280" i="1"/>
  <c r="E270" i="1"/>
  <c r="E267" i="1"/>
  <c r="E266" i="1"/>
  <c r="E263" i="1"/>
  <c r="E262" i="1"/>
  <c r="E249" i="1"/>
  <c r="E268" i="1"/>
  <c r="E265" i="1"/>
  <c r="E264" i="1"/>
  <c r="E261" i="1"/>
  <c r="E260" i="1"/>
  <c r="E259" i="1"/>
  <c r="E257" i="1"/>
  <c r="E255" i="1"/>
  <c r="E256" i="1"/>
  <c r="E252" i="1"/>
  <c r="E251" i="1"/>
  <c r="E250" i="1"/>
  <c r="E253" i="1"/>
  <c r="E254" i="1"/>
  <c r="E248" i="1"/>
  <c r="E247" i="1"/>
  <c r="E246" i="1"/>
  <c r="E245" i="1"/>
  <c r="E244" i="1"/>
  <c r="E243" i="1"/>
  <c r="E242" i="1"/>
  <c r="E240" i="1"/>
  <c r="E239" i="1"/>
  <c r="E238" i="1"/>
  <c r="E237" i="1"/>
  <c r="E236" i="1"/>
  <c r="E235" i="1"/>
  <c r="E233" i="1"/>
  <c r="E232" i="1"/>
  <c r="E227" i="1"/>
  <c r="E228" i="1"/>
  <c r="E229" i="1"/>
  <c r="E230" i="1"/>
  <c r="E231" i="1"/>
  <c r="E226" i="1"/>
  <c r="D199" i="1"/>
  <c r="E199" i="1" s="1"/>
  <c r="D200" i="1"/>
  <c r="E200" i="1" s="1"/>
  <c r="E188" i="1"/>
  <c r="E222" i="1"/>
  <c r="E223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D197" i="1"/>
  <c r="E197" i="1" s="1"/>
  <c r="D198" i="1"/>
  <c r="E198" i="1" s="1"/>
  <c r="E196" i="1"/>
  <c r="E150" i="1"/>
  <c r="E149" i="1"/>
  <c r="E146" i="1"/>
  <c r="E147" i="1"/>
  <c r="E148" i="1"/>
  <c r="E194" i="1"/>
  <c r="E193" i="1"/>
  <c r="E192" i="1"/>
  <c r="E191" i="1"/>
  <c r="E190" i="1"/>
  <c r="E187" i="1"/>
  <c r="E186" i="1"/>
  <c r="E185" i="1"/>
  <c r="E183" i="1"/>
  <c r="D181" i="1"/>
  <c r="E181" i="1" s="1"/>
  <c r="D180" i="1"/>
  <c r="E180" i="1" s="1"/>
  <c r="D179" i="1"/>
  <c r="E179" i="1" s="1"/>
  <c r="D178" i="1"/>
  <c r="E178" i="1"/>
  <c r="D177" i="1"/>
  <c r="E177" i="1" s="1"/>
  <c r="D176" i="1"/>
  <c r="E176" i="1" s="1"/>
  <c r="D175" i="1"/>
  <c r="E175" i="1"/>
  <c r="E173" i="1"/>
  <c r="E172" i="1"/>
  <c r="E171" i="1"/>
  <c r="E170" i="1"/>
  <c r="E169" i="1"/>
  <c r="E168" i="1"/>
  <c r="E167" i="1"/>
  <c r="D165" i="1"/>
  <c r="E165" i="1"/>
  <c r="D164" i="1"/>
  <c r="E164" i="1" s="1"/>
  <c r="D163" i="1"/>
  <c r="E163" i="1" s="1"/>
  <c r="D162" i="1"/>
  <c r="E162" i="1" s="1"/>
  <c r="E160" i="1"/>
  <c r="E159" i="1"/>
  <c r="E158" i="1"/>
  <c r="E157" i="1"/>
  <c r="E155" i="1"/>
  <c r="D154" i="1"/>
  <c r="E154" i="1" s="1"/>
  <c r="E153" i="1"/>
  <c r="E152" i="1"/>
  <c r="E145" i="1"/>
  <c r="E144" i="1"/>
  <c r="E143" i="1"/>
  <c r="E140" i="1"/>
  <c r="E138" i="1"/>
  <c r="E137" i="1"/>
  <c r="E136" i="1"/>
  <c r="E135" i="1"/>
  <c r="E134" i="1"/>
  <c r="E133" i="1"/>
  <c r="E59" i="1"/>
  <c r="E60" i="1"/>
  <c r="E61" i="1"/>
  <c r="E131" i="1"/>
  <c r="E130" i="1"/>
  <c r="E129" i="1"/>
  <c r="E128" i="1"/>
  <c r="D127" i="1"/>
  <c r="E127" i="1" s="1"/>
  <c r="E126" i="1"/>
  <c r="E114" i="1"/>
  <c r="E115" i="1"/>
  <c r="E116" i="1"/>
  <c r="D122" i="1"/>
  <c r="E122" i="1" s="1"/>
  <c r="D121" i="1"/>
  <c r="E121" i="1" s="1"/>
  <c r="D120" i="1"/>
  <c r="E123" i="1"/>
  <c r="E120" i="1"/>
  <c r="E110" i="1"/>
  <c r="E111" i="1"/>
  <c r="E112" i="1"/>
  <c r="E113" i="1"/>
  <c r="E108" i="1"/>
  <c r="E107" i="1"/>
  <c r="E106" i="1"/>
  <c r="E104" i="1"/>
  <c r="E103" i="1"/>
  <c r="E102" i="1"/>
  <c r="E101" i="1"/>
  <c r="E99" i="1"/>
  <c r="E98" i="1"/>
  <c r="E93" i="1"/>
  <c r="E94" i="1"/>
  <c r="E95" i="1"/>
  <c r="E96" i="1"/>
  <c r="E92" i="1"/>
  <c r="E88" i="1"/>
  <c r="E87" i="1"/>
  <c r="E86" i="1"/>
  <c r="E85" i="1"/>
  <c r="D90" i="1"/>
  <c r="E90" i="1" s="1"/>
  <c r="E83" i="1"/>
  <c r="E82" i="1"/>
  <c r="E81" i="1"/>
  <c r="E80" i="1"/>
  <c r="E77" i="1"/>
  <c r="E76" i="1"/>
  <c r="E75" i="1"/>
  <c r="E73" i="1"/>
  <c r="E72" i="1"/>
  <c r="E71" i="1"/>
  <c r="E67" i="1"/>
  <c r="E68" i="1"/>
  <c r="E69" i="1"/>
  <c r="D65" i="1"/>
  <c r="E65" i="1"/>
  <c r="D64" i="1"/>
  <c r="E64" i="1" s="1"/>
  <c r="D63" i="1"/>
  <c r="E63" i="1" s="1"/>
  <c r="E66" i="1"/>
  <c r="E58" i="1"/>
  <c r="E57" i="1"/>
  <c r="E56" i="1"/>
  <c r="E55" i="1"/>
  <c r="E52" i="1"/>
  <c r="E51" i="1"/>
  <c r="E49" i="1"/>
  <c r="E48" i="1"/>
  <c r="E47" i="1"/>
  <c r="E46" i="1"/>
  <c r="E45" i="1"/>
  <c r="E44" i="1"/>
  <c r="E42" i="1"/>
  <c r="E41" i="1"/>
  <c r="E40" i="1"/>
  <c r="E39" i="1"/>
  <c r="E38" i="1"/>
  <c r="E37" i="1"/>
  <c r="E33" i="1"/>
  <c r="E32" i="1"/>
  <c r="E31" i="1"/>
  <c r="E30" i="1"/>
  <c r="E29" i="1"/>
  <c r="E28" i="1"/>
  <c r="E26" i="1"/>
  <c r="E25" i="1"/>
  <c r="E24" i="1"/>
  <c r="E21" i="1"/>
  <c r="E19" i="1"/>
  <c r="E17" i="1"/>
  <c r="E12" i="1"/>
  <c r="E11" i="1"/>
  <c r="E10" i="1"/>
  <c r="D15" i="1"/>
  <c r="E15" i="1" s="1"/>
  <c r="D14" i="1"/>
  <c r="E14" i="1"/>
</calcChain>
</file>

<file path=xl/sharedStrings.xml><?xml version="1.0" encoding="utf-8"?>
<sst xmlns="http://schemas.openxmlformats.org/spreadsheetml/2006/main" count="879" uniqueCount="661">
  <si>
    <t>Перечень платных услуг на работы по содержанию и текущему ремонту внутриквартального оборудования, не относящегося к общему имуществу в многоквартирном доме</t>
  </si>
  <si>
    <t>№ п/п</t>
  </si>
  <si>
    <t>Наименование работ</t>
  </si>
  <si>
    <t>Единица измерения</t>
  </si>
  <si>
    <t>Предельная стоимость работ</t>
  </si>
  <si>
    <t>Для собственников и нанимателей жилых помещений</t>
  </si>
  <si>
    <t>без учета НДС, рублей</t>
  </si>
  <si>
    <t>С учетом НДС 18%, рублей</t>
  </si>
  <si>
    <t>1</t>
  </si>
  <si>
    <t>1 прибор</t>
  </si>
  <si>
    <t>1 комплект</t>
  </si>
  <si>
    <t>Замена полотенцесушителя на прибор улучшенной модели</t>
  </si>
  <si>
    <t>1 кран</t>
  </si>
  <si>
    <t>Установка полиэтиленовой насадки к вентильной головке</t>
  </si>
  <si>
    <t>Замена маховичка вентильной головки или ручки переключателя на смесителе</t>
  </si>
  <si>
    <t>Устранение течи сальника излива</t>
  </si>
  <si>
    <t>- душ на гибком шланге</t>
  </si>
  <si>
    <t>- душ на душевой трубке</t>
  </si>
  <si>
    <t>Смена трубки гибкого шланга душа</t>
  </si>
  <si>
    <t>Укрепление расшатанного унитаза</t>
  </si>
  <si>
    <t>1 пробка</t>
  </si>
  <si>
    <t>Установка приборов учета потребления ГВС и ХВС с присоединением на резьбе</t>
  </si>
  <si>
    <t>Установка приборов учета потребления ГВС и ХВС с присоединением на фланцах и с установкой болтов и прокладок</t>
  </si>
  <si>
    <t>168,2</t>
  </si>
  <si>
    <t>542,17</t>
  </si>
  <si>
    <t>1.1.1.</t>
  </si>
  <si>
    <t>1.1.2.</t>
  </si>
  <si>
    <t>1.1.3.</t>
  </si>
  <si>
    <t>Установка приборов учета потребления ГВС и ХВС с фильтром для очистки воды (с присоединением на фланцах и с установкой болтов и прокладок, опробование системы)</t>
  </si>
  <si>
    <t>Замена приборов учета потребления ГВС и ХВС с присоединением на резьбе</t>
  </si>
  <si>
    <t>Замена приборов учета потребления ГВС и ХВС с присоединением на фланцах и с установкой болтов и прокладок</t>
  </si>
  <si>
    <t>1.2.1.</t>
  </si>
  <si>
    <t>1.2.2.</t>
  </si>
  <si>
    <t>Поверка квартирных счетчиков холодной и горячей воды диаметром 15-20 мм ( Определение работоспособности счетчика, водозапорной арматуры,  наличие пломбы и сверка с паспортными данными. Внесение отметок о поверке в паспорт счетчика.  )</t>
  </si>
  <si>
    <t>1.3.1.</t>
  </si>
  <si>
    <t>1.4.1.</t>
  </si>
  <si>
    <t>Ремонт квартирных счетчиков холодной и горячей воды диаметром 15-20 мм</t>
  </si>
  <si>
    <t>1.5. Опломбировка приборов учета потребления ГВС и ХВС</t>
  </si>
  <si>
    <r>
      <t>Опломбировка приборов учета ГВС и ХВС</t>
    </r>
    <r>
      <rPr>
        <sz val="14"/>
        <color indexed="10"/>
        <rFont val="Times New Roman"/>
        <family val="1"/>
        <charset val="204"/>
      </rPr>
      <t xml:space="preserve"> (не осмечивается)</t>
    </r>
  </si>
  <si>
    <t>Установка унитаза  со смывным  бачком типа Компакт</t>
  </si>
  <si>
    <t>Установка унитаза с краном смывным</t>
  </si>
  <si>
    <t>Установка унитаза с высокорасполагаемым бачком</t>
  </si>
  <si>
    <t>Смена унитаза с бачком</t>
  </si>
  <si>
    <t>Смена смывного бачка</t>
  </si>
  <si>
    <t>Смена смывного крана</t>
  </si>
  <si>
    <t>Смена сидений к унитзам</t>
  </si>
  <si>
    <t>Смена резиновых манжет</t>
  </si>
  <si>
    <t>1.6. Установка унитаза</t>
  </si>
  <si>
    <t>1.7. Смена унитаза и фасонных частей</t>
  </si>
  <si>
    <t>1.6.1.</t>
  </si>
  <si>
    <t>1.6.2.</t>
  </si>
  <si>
    <t>1.6.3.</t>
  </si>
  <si>
    <t>1.7.1.</t>
  </si>
  <si>
    <t>1.7.2.</t>
  </si>
  <si>
    <t>1.7.3.</t>
  </si>
  <si>
    <t>1.7.4.</t>
  </si>
  <si>
    <t>1.7.5.</t>
  </si>
  <si>
    <t>1.7.6.</t>
  </si>
  <si>
    <t>1.8. Установка умывальников, раковин, моек</t>
  </si>
  <si>
    <t>1.8.1.</t>
  </si>
  <si>
    <t>1.8.2.</t>
  </si>
  <si>
    <t>1.8.3.</t>
  </si>
  <si>
    <t>1.8.4.</t>
  </si>
  <si>
    <t>1.8.5.</t>
  </si>
  <si>
    <t>Установка умывальников, раковин с подводкой холодной воды</t>
  </si>
  <si>
    <t>Установка моек на одно отделение</t>
  </si>
  <si>
    <t>Установка моек на два отделения</t>
  </si>
  <si>
    <t>1.8.6.</t>
  </si>
  <si>
    <t>Установка смесителя</t>
  </si>
  <si>
    <t>Установка умывальников, раковин без подводки воды, без смесителя</t>
  </si>
  <si>
    <t>Установка умывальников, раковин с подводкой холодной и горячей воды воды, со установкой смесителя</t>
  </si>
  <si>
    <t>Смена умывальников, раковин со смесителем</t>
  </si>
  <si>
    <t>Смена умывальников, раковин без смесителя</t>
  </si>
  <si>
    <t>Смена мойки</t>
  </si>
  <si>
    <t>Смена смесителя для умывальников, раковин типа "Елочка"</t>
  </si>
  <si>
    <t>Смена сифона</t>
  </si>
  <si>
    <t>Укрепление расшатанного умывальника</t>
  </si>
  <si>
    <t>1.10. Демонтаж умывальников, раковин, моек</t>
  </si>
  <si>
    <t>1.9.1.</t>
  </si>
  <si>
    <t>1.9.2.</t>
  </si>
  <si>
    <t>1.9.3.</t>
  </si>
  <si>
    <t>1.9.4.</t>
  </si>
  <si>
    <t>1.9.5.</t>
  </si>
  <si>
    <t>1.9.6.</t>
  </si>
  <si>
    <t>1.10.1.</t>
  </si>
  <si>
    <t>1.10.2.</t>
  </si>
  <si>
    <t>Демонтаж мойки</t>
  </si>
  <si>
    <t>Демонтаж умывальников, раковин</t>
  </si>
  <si>
    <t>1.11.1.</t>
  </si>
  <si>
    <t>Установка стальных ванн</t>
  </si>
  <si>
    <t>Установка акриловых ванн, прямых</t>
  </si>
  <si>
    <t>1.11.2.</t>
  </si>
  <si>
    <t>1.11.3.</t>
  </si>
  <si>
    <t>Установка акриловых ванн, угловых</t>
  </si>
  <si>
    <t>1.11.4.</t>
  </si>
  <si>
    <t>Установка чугунных ванн</t>
  </si>
  <si>
    <t>1.12. Смена ванн и фасонных частей</t>
  </si>
  <si>
    <t>1.12.1.</t>
  </si>
  <si>
    <t>1.12.2.</t>
  </si>
  <si>
    <t>1.12.3.</t>
  </si>
  <si>
    <t>1.12.4.</t>
  </si>
  <si>
    <t>Смена стальных ванн</t>
  </si>
  <si>
    <t>Смена акриловых ванн, прямых</t>
  </si>
  <si>
    <t>Смена акриловых ванн, угловых</t>
  </si>
  <si>
    <t>Смена чугунных ванн</t>
  </si>
  <si>
    <t>1.12.5.</t>
  </si>
  <si>
    <t>Смена смесителя ванно-душевого</t>
  </si>
  <si>
    <t>Смена выпуска ванны</t>
  </si>
  <si>
    <t>Смена перелива ванны</t>
  </si>
  <si>
    <t>1.12.6.</t>
  </si>
  <si>
    <t>1.12.7.</t>
  </si>
  <si>
    <t>1.13. Смена прокладки в соединении душа сосмесителем</t>
  </si>
  <si>
    <t>1.13.1.</t>
  </si>
  <si>
    <t>1.13.2.</t>
  </si>
  <si>
    <t>1.14. Смена душевой сетки</t>
  </si>
  <si>
    <t>1.15. Установка полотенцесушителей</t>
  </si>
  <si>
    <t>1.14.1.</t>
  </si>
  <si>
    <t>1.14.2.</t>
  </si>
  <si>
    <t>Установка полотенцесушителей из оцинкованных труб (типа УК-2)</t>
  </si>
  <si>
    <t xml:space="preserve">Установка латунных хромированных  полотенцесушителей </t>
  </si>
  <si>
    <t>Установка полотенцесушителей из нержавеющей стали (МП-образных)</t>
  </si>
  <si>
    <t>Установка полотенцесушителей из нержавеющей стали (типа, Лесенка ЛК Универсал)</t>
  </si>
  <si>
    <t>1.15.1.</t>
  </si>
  <si>
    <t>1.15.2.</t>
  </si>
  <si>
    <t>1.15.3.</t>
  </si>
  <si>
    <t>1.15.4.</t>
  </si>
  <si>
    <t>1.16.1.</t>
  </si>
  <si>
    <t>1.17. Замена полотенцесушителей</t>
  </si>
  <si>
    <t>1.17.1.</t>
  </si>
  <si>
    <t>Демонтаж полотенцесушителей из оцинкованных труб (типа УК-2)</t>
  </si>
  <si>
    <t xml:space="preserve">Демонтаж латунных хромированных  полотенцесушителей </t>
  </si>
  <si>
    <t>Демонтаж полотенцесушителей из нержавеющей стали (МП-образных)</t>
  </si>
  <si>
    <t>Демонтаж полотенцесушителей из нержавеющей стали (типа, Лесенка ЛК Универсал)</t>
  </si>
  <si>
    <t>1.16.2.</t>
  </si>
  <si>
    <t>1.16.3.</t>
  </si>
  <si>
    <t>1.16.4.</t>
  </si>
  <si>
    <t>1.16. Демонтаж полотенцесушителей</t>
  </si>
  <si>
    <t>1.18.1.</t>
  </si>
  <si>
    <t>1.18. Смена и устройство прокладок  и сальников</t>
  </si>
  <si>
    <t>Смена прокладки - кран или вентиль</t>
  </si>
  <si>
    <t>1.18.2.</t>
  </si>
  <si>
    <t>1.18.3.</t>
  </si>
  <si>
    <t>Устранение течи в присоединениях гибких подводок к санитрным приборам</t>
  </si>
  <si>
    <t>1.18.4.</t>
  </si>
  <si>
    <t>1.18.5.</t>
  </si>
  <si>
    <t>1.19. Гибкая подводка</t>
  </si>
  <si>
    <t xml:space="preserve">Смена гибкой подводки </t>
  </si>
  <si>
    <t>1 подводка</t>
  </si>
  <si>
    <t>Установка гибкой подводки</t>
  </si>
  <si>
    <t>1.19.1.</t>
  </si>
  <si>
    <t>1.19.2.</t>
  </si>
  <si>
    <t>1.20. Ремонт водоразборной арматуры</t>
  </si>
  <si>
    <t>1.20.1.</t>
  </si>
  <si>
    <t>1.20.2.</t>
  </si>
  <si>
    <t>Смена крана водоразборного</t>
  </si>
  <si>
    <t>Демонтаж водоразборного крана</t>
  </si>
  <si>
    <t>1.20.3.</t>
  </si>
  <si>
    <t>Смена сальников</t>
  </si>
  <si>
    <t>1.20.4.</t>
  </si>
  <si>
    <t>Притирка арматуры</t>
  </si>
  <si>
    <t>1.21.1.</t>
  </si>
  <si>
    <t>1.21.2.</t>
  </si>
  <si>
    <t>1.21.3.</t>
  </si>
  <si>
    <t>1.21. Установка шаровых кранов на металлическую трубу</t>
  </si>
  <si>
    <t>Установка шарового крана на трубу диаметром до 50 мм</t>
  </si>
  <si>
    <t>Установка шарового крана на трубу диаметром до 25 мм</t>
  </si>
  <si>
    <t>Установка терморегулятора на металлическую трубу</t>
  </si>
  <si>
    <t>Прочистка трубопроводов до 2 м</t>
  </si>
  <si>
    <t>2 м трубы</t>
  </si>
  <si>
    <t>Прочистка санитарных приборов</t>
  </si>
  <si>
    <t>Установка фильтров</t>
  </si>
  <si>
    <t>1 фильтр</t>
  </si>
  <si>
    <t xml:space="preserve">Прочистка сифона </t>
  </si>
  <si>
    <t>1.22.1.</t>
  </si>
  <si>
    <t>1.22.2.</t>
  </si>
  <si>
    <t>1.22.3.</t>
  </si>
  <si>
    <t>1.22.4.</t>
  </si>
  <si>
    <t>1.23.1.</t>
  </si>
  <si>
    <t>1.23.2.</t>
  </si>
  <si>
    <t>1.23.3.</t>
  </si>
  <si>
    <t>1.23.4.</t>
  </si>
  <si>
    <t>Радиаторы</t>
  </si>
  <si>
    <t>1 радиатор</t>
  </si>
  <si>
    <t>Смена радиаторов  (масса 1 радиатора до 80 кг)</t>
  </si>
  <si>
    <t>Смена радиаторов  (масса 1 радиатора до 160 кг)</t>
  </si>
  <si>
    <t>Смена радиаторов  (масса 1 радиатора до 240 кг)</t>
  </si>
  <si>
    <t>Смена радиаторных пробок</t>
  </si>
  <si>
    <t>1.22.5.</t>
  </si>
  <si>
    <t>1.22.6.</t>
  </si>
  <si>
    <t>1.22.7.</t>
  </si>
  <si>
    <t>Очистка канлизационных труб до 50 мм</t>
  </si>
  <si>
    <t>Очистка канлизационных труб до 100 мм</t>
  </si>
  <si>
    <t>Очистка канлизационных труб до 150 мм</t>
  </si>
  <si>
    <t>1мп</t>
  </si>
  <si>
    <t>1.23. Смена радиаторов</t>
  </si>
  <si>
    <t>1.24. Смена труб</t>
  </si>
  <si>
    <t>Смена стальных труб до 32 мм</t>
  </si>
  <si>
    <t>Смена стальных труб более 32 мм</t>
  </si>
  <si>
    <t>1.24.1.</t>
  </si>
  <si>
    <t>1.24.2.</t>
  </si>
  <si>
    <t>1.24.3.</t>
  </si>
  <si>
    <t>1.24.4.</t>
  </si>
  <si>
    <t>Смена канализационных труб до 50 мм</t>
  </si>
  <si>
    <t>Смена канализационных труб до 100 мм</t>
  </si>
  <si>
    <t>1.24.5.</t>
  </si>
  <si>
    <t>1.24.6.</t>
  </si>
  <si>
    <t>Смена канализационных ПВХ труб до 50 мм</t>
  </si>
  <si>
    <t>Смена канализационных ПВХ труб до 100 мм</t>
  </si>
  <si>
    <t>1.11. Установка ванн и душевых кабин</t>
  </si>
  <si>
    <t>Установка душевых кабин с чугунными поддонами</t>
  </si>
  <si>
    <t>1.11.5.</t>
  </si>
  <si>
    <t>1.11.6.</t>
  </si>
  <si>
    <t>1.11.7.</t>
  </si>
  <si>
    <t>Установка душевых кабин с пластиковыми поддонами</t>
  </si>
  <si>
    <t>Установка душевых кабин со стальными поддонами</t>
  </si>
  <si>
    <t>1.25. Установка стиральных машин</t>
  </si>
  <si>
    <t>1.25.1.</t>
  </si>
  <si>
    <t>1.25.2.</t>
  </si>
  <si>
    <t>Установка стиральной машины к системе водоснабжения с подключением</t>
  </si>
  <si>
    <t>1 штука</t>
  </si>
  <si>
    <t>Замена замка блокировки загрузочного люка</t>
  </si>
  <si>
    <t>1 люк</t>
  </si>
  <si>
    <t>1.25.3.</t>
  </si>
  <si>
    <t>Замена манжеты загрузочного люка</t>
  </si>
  <si>
    <t>1 манжета</t>
  </si>
  <si>
    <t>1.25.4.</t>
  </si>
  <si>
    <t>Замена приводного ремня</t>
  </si>
  <si>
    <t>1 ремень</t>
  </si>
  <si>
    <t>Замена сливного насоса</t>
  </si>
  <si>
    <t>1 насос</t>
  </si>
  <si>
    <t>1.25.5.</t>
  </si>
  <si>
    <t>1.25.6.</t>
  </si>
  <si>
    <t>Замена трубчатого электронагревателя (ТЭНа)</t>
  </si>
  <si>
    <t>1.26. Установка посудомоечных машин</t>
  </si>
  <si>
    <t>Установка посудомоечной машины к системе водоснабжения с подключением</t>
  </si>
  <si>
    <t>1.26.1.</t>
  </si>
  <si>
    <t>2. Электромонтажные работы</t>
  </si>
  <si>
    <t>2.1.1.</t>
  </si>
  <si>
    <t>2.1.2.</t>
  </si>
  <si>
    <t>2.1.3.</t>
  </si>
  <si>
    <t>Демонтаж кабеля и электрических проводов</t>
  </si>
  <si>
    <t>1 мп</t>
  </si>
  <si>
    <t>Демонтаж труб ПВХ и кабель-каналов</t>
  </si>
  <si>
    <t>2.2.1.</t>
  </si>
  <si>
    <t>2.2.2.</t>
  </si>
  <si>
    <t>2.2.3.</t>
  </si>
  <si>
    <t>Замена выключателей, розеток открытого типа</t>
  </si>
  <si>
    <t>Замена выключателей, розеток скрытого типа</t>
  </si>
  <si>
    <t>1  штука</t>
  </si>
  <si>
    <t>Замена патрона стенного или потолочного</t>
  </si>
  <si>
    <t>2.2. Розетки, выключатели, переключатели, патроны, плавкие вставки</t>
  </si>
  <si>
    <t>2.2.4.</t>
  </si>
  <si>
    <t>Замена плавких вставок</t>
  </si>
  <si>
    <t>Установка светильников с лампами накаливания (светодиодными, энергосберегающими и т.д.) с подвеской на крюк</t>
  </si>
  <si>
    <t>1 светильник</t>
  </si>
  <si>
    <t>2.3.1.</t>
  </si>
  <si>
    <t>2.3.2.</t>
  </si>
  <si>
    <t>2.3.3.</t>
  </si>
  <si>
    <t>Установка светильников с лампами накаливания (светодиодными, энергосберегающими и т.д.) с креплением винтами</t>
  </si>
  <si>
    <t>Установка светильников с лампами накаливания (светодиодными, энергосберегающими и т.д.) с подвеской смонтированной к трасовой проводке</t>
  </si>
  <si>
    <t xml:space="preserve">Установка кронштейнов со светильниками с лампами накаливания (светодиодными, энергосберегающими и т.д.) </t>
  </si>
  <si>
    <t>2.3. Установка Светильников с лампами накаливания / светодиодными / энергосберегающими</t>
  </si>
  <si>
    <t>Замена светильников с лампами накаливания (светодиодными, энергосберегающими и т.д.) с подвеской на крюк</t>
  </si>
  <si>
    <t>Замена светильников с лампами накаливания (светодиодными, энергосберегающими и т.д.) с креплением винтами</t>
  </si>
  <si>
    <t>Замена светильников с лампами накаливания (светодиодными, энергосберегающими и т.д.) с подвеской смонтированной к трасовой проводке</t>
  </si>
  <si>
    <t xml:space="preserve">Замена кронштейнов со светильниками с лампами накаливания (светодиодными, энергосберегающими и т.д.) </t>
  </si>
  <si>
    <t>2.4. Замена Светильников с лампами накаливания / светодиодными / энергосберегающими</t>
  </si>
  <si>
    <t>2.4.1.</t>
  </si>
  <si>
    <t>2.4.2.</t>
  </si>
  <si>
    <t>2.4.3.</t>
  </si>
  <si>
    <t>2.4.4.</t>
  </si>
  <si>
    <t xml:space="preserve">2.5. Установка Светильников с люминисцентными лампами </t>
  </si>
  <si>
    <t>Установка  ДВУХламповых светильников с люминисцентными лампами на штырях</t>
  </si>
  <si>
    <t>Установка  ОДНОламповых светильников с люминисцентными лампами на штырях</t>
  </si>
  <si>
    <t>Установка  ТРЕХ_ЧЕТЫРЕХламповых светильников с люминисцентными лампами на штырях</t>
  </si>
  <si>
    <t>2.5.1.</t>
  </si>
  <si>
    <t>2.5.2.</t>
  </si>
  <si>
    <t>2.5.3.</t>
  </si>
  <si>
    <t>2.5.4.</t>
  </si>
  <si>
    <t>2.5.5.</t>
  </si>
  <si>
    <t>2.5.6.</t>
  </si>
  <si>
    <t>Установка  ОДНОламповых светильников с люминисцентными лампами на штангах</t>
  </si>
  <si>
    <t>Установка  ДВУХламповых светильников с люминисцентными лампами на штангах</t>
  </si>
  <si>
    <t>Установка  ТРЕХ_ЧЕТЫРЕХламповых светильников с люминисцентными лампами на штангах</t>
  </si>
  <si>
    <t>2.5.7.</t>
  </si>
  <si>
    <t>Установка светильников с люминисцентными лампами на кронштейнах</t>
  </si>
  <si>
    <t xml:space="preserve">2.6. Замена Светильников с люминисцентными лампами </t>
  </si>
  <si>
    <t>Замена  ОДНОламповых светильников с люминисцентными лампами на штырях</t>
  </si>
  <si>
    <t>Замена ДВУХламповых светильников с люминисцентными лампами на штырях</t>
  </si>
  <si>
    <t>Замена  ТРЕХ_ЧЕТЫРЕХламповых светильников с люминисцентными лампами на штырях</t>
  </si>
  <si>
    <t>Замена   ОДНОламповых светильников с люминисцентными лампами на штангах</t>
  </si>
  <si>
    <t>Замена  ДВУХламповых светильников с люминисцентными лампами на штангах</t>
  </si>
  <si>
    <t>Замена ТРЕХ_ЧЕТЫРЕХламповых светильников с люминисцентными лампами на штангах</t>
  </si>
  <si>
    <t>Замена светильников с люминисцентными лампами на кронштейнах</t>
  </si>
  <si>
    <t>2.7. Подключение к стиральной машине</t>
  </si>
  <si>
    <t>Подключение (проводка) проводов и кабелей к стиральной машине</t>
  </si>
  <si>
    <t>1 мп провода</t>
  </si>
  <si>
    <t>2.6.1.</t>
  </si>
  <si>
    <t>2.6.2.</t>
  </si>
  <si>
    <t>2.6.3.</t>
  </si>
  <si>
    <t>2.6.4.</t>
  </si>
  <si>
    <t>2.6.5.</t>
  </si>
  <si>
    <t>2.6.6.</t>
  </si>
  <si>
    <t>2.6.7.</t>
  </si>
  <si>
    <t>2.7.1.</t>
  </si>
  <si>
    <t>2.8.1.</t>
  </si>
  <si>
    <t>2.8. Наладка и смена устройства защитного отключения (УЗО)</t>
  </si>
  <si>
    <t>Замена устройства УЗО</t>
  </si>
  <si>
    <t>2.8.2.</t>
  </si>
  <si>
    <t>Установка выключателя автоматического 1,2,3-полюсного</t>
  </si>
  <si>
    <t>2.8.3.</t>
  </si>
  <si>
    <t>2.8.4.</t>
  </si>
  <si>
    <t>Замена выключателя автоматического 1,2,3-полюсного</t>
  </si>
  <si>
    <t>2.9. Пробивка борозд</t>
  </si>
  <si>
    <t>2.9.1.</t>
  </si>
  <si>
    <t>2.9.2.</t>
  </si>
  <si>
    <t>2.9.3.</t>
  </si>
  <si>
    <t>Пробивка борозд в КИРПИЧНЫХ стенах для прокладки скрытой электропроводки</t>
  </si>
  <si>
    <t>Пробивка борозд в БЕТОННЫХ стенах, полах для прокладки скрытой электропроводки</t>
  </si>
  <si>
    <t>Пробивка борозд в БЕТОННЫХ потолках для прокладки скрытой электропроводки</t>
  </si>
  <si>
    <t>Пробивка борозд в ЖЕЛЕЗОБЕТОННЫХ стенах, полах для прокладки скрытой электропроводки</t>
  </si>
  <si>
    <t>2.9.4.</t>
  </si>
  <si>
    <t>Пробивка борозд в ЖЕЛЕЗОБЕТОННЫХ потолках для прокладки скрытой электропроводки</t>
  </si>
  <si>
    <t>Прокладка проводов и кабеля в а/ц трубах или в готовых бороздах</t>
  </si>
  <si>
    <t>Прокладка проводов и кабеля в металлических рукавах</t>
  </si>
  <si>
    <t>2.1. Кабель, провода, кабель-канал, трубы</t>
  </si>
  <si>
    <t>Прокладка ПВХ труб</t>
  </si>
  <si>
    <t>2.1.4.</t>
  </si>
  <si>
    <t>2.1.5.</t>
  </si>
  <si>
    <t>2.1.6.</t>
  </si>
  <si>
    <t>2.1.7.</t>
  </si>
  <si>
    <t>2.1.8.</t>
  </si>
  <si>
    <t>Прокладка пластикового кабель-канала по кирпичному основанию</t>
  </si>
  <si>
    <t>Прокладка пластикового кабель-канала по бетонному основанию</t>
  </si>
  <si>
    <t>Заделка борозд в КИРПИЧНЫХ стенах для прокладки скрытой электропроводки</t>
  </si>
  <si>
    <t>Заделка борозд в БЕТОННЫХ потолках для прокладки скрытой электропроводки</t>
  </si>
  <si>
    <t>2.10. Заделка борозд (ширина борозды до 50 мм, глубина до 40 мм)</t>
  </si>
  <si>
    <t>Заделка борозд в БЕТОННЫХ стенах, полах для прокладки скрытой электропроводки</t>
  </si>
  <si>
    <t>2.10.1.</t>
  </si>
  <si>
    <t>2.10.2.</t>
  </si>
  <si>
    <t>2.10.3.</t>
  </si>
  <si>
    <t>- замена чугунной конфорки</t>
  </si>
  <si>
    <t>1 конфорка</t>
  </si>
  <si>
    <t>- замена ТЭНов</t>
  </si>
  <si>
    <t>1 ТЭН</t>
  </si>
  <si>
    <t>- замена переключателей мощности</t>
  </si>
  <si>
    <t>1 переключатель</t>
  </si>
  <si>
    <t>- замена обода конфорки</t>
  </si>
  <si>
    <t>1 обод</t>
  </si>
  <si>
    <t>- замена штепсельного разъема</t>
  </si>
  <si>
    <t>1 разъем</t>
  </si>
  <si>
    <t>- замена тяги переключателя (Лысьва)</t>
  </si>
  <si>
    <t>1 тяга</t>
  </si>
  <si>
    <t>- частичная замена проводов и шин</t>
  </si>
  <si>
    <t>1 замена</t>
  </si>
  <si>
    <t>- ремонт переключателя на месте</t>
  </si>
  <si>
    <t>- замена монометрического терморегулятора жарочного шкафа</t>
  </si>
  <si>
    <t>1 терморегулятор</t>
  </si>
  <si>
    <t>- замена ламп освещения жарочного шкафа</t>
  </si>
  <si>
    <t>1 лампа</t>
  </si>
  <si>
    <t>- замена стекла дверцы жарочного шкафа</t>
  </si>
  <si>
    <t>1 стекло</t>
  </si>
  <si>
    <t>- замена ручки переключателя</t>
  </si>
  <si>
    <t>1 ручка</t>
  </si>
  <si>
    <t>- замена ручки дверцы жарочного шкафа</t>
  </si>
  <si>
    <t>- замена линии питания</t>
  </si>
  <si>
    <t>1 линия</t>
  </si>
  <si>
    <t>- замена автоматического выключателя</t>
  </si>
  <si>
    <t>1 выключатель</t>
  </si>
  <si>
    <t>- замена выключателя "Гриль-свет"</t>
  </si>
  <si>
    <t>- ремонт дверцы жарочного шкафа</t>
  </si>
  <si>
    <t>1 дверца</t>
  </si>
  <si>
    <t>- замена регулятора (межатрона)</t>
  </si>
  <si>
    <t>1 регулятор</t>
  </si>
  <si>
    <t>- устранение мелких неисправностей</t>
  </si>
  <si>
    <t>1 неисправность</t>
  </si>
  <si>
    <t>- замена моторедуктора</t>
  </si>
  <si>
    <t>1 моторедуктор</t>
  </si>
  <si>
    <t>2.11. Ремонт электроплит</t>
  </si>
  <si>
    <t>2.11.1.</t>
  </si>
  <si>
    <t>2.11.2.</t>
  </si>
  <si>
    <t>2.11.3.</t>
  </si>
  <si>
    <t>2.11.4.</t>
  </si>
  <si>
    <t>2.11.5.</t>
  </si>
  <si>
    <t>2.11.6.</t>
  </si>
  <si>
    <t>2.11.7.</t>
  </si>
  <si>
    <t>2.11.8.</t>
  </si>
  <si>
    <t>2.11.9.</t>
  </si>
  <si>
    <t>2.11.10.</t>
  </si>
  <si>
    <t>2.11.11.</t>
  </si>
  <si>
    <t>2.11.12.</t>
  </si>
  <si>
    <t>2.11.13.</t>
  </si>
  <si>
    <t>2.11.14.</t>
  </si>
  <si>
    <t>2.11.15.</t>
  </si>
  <si>
    <t>2.11.16.</t>
  </si>
  <si>
    <t>2.11.17.</t>
  </si>
  <si>
    <t>2.11.18.</t>
  </si>
  <si>
    <t>2.11.19.</t>
  </si>
  <si>
    <t>2.11.20.</t>
  </si>
  <si>
    <t>2.11.21.</t>
  </si>
  <si>
    <t>Подключение электрической плиты</t>
  </si>
  <si>
    <t>2.11.22.</t>
  </si>
  <si>
    <t>Замена верха плиты</t>
  </si>
  <si>
    <t>1 верх</t>
  </si>
  <si>
    <t xml:space="preserve">Проверка работоспососбности УЗО </t>
  </si>
  <si>
    <t>1 устройство</t>
  </si>
  <si>
    <t>2.10.4.</t>
  </si>
  <si>
    <t>2.10.5.</t>
  </si>
  <si>
    <t>Заделка борозд в стенах, полах по штукатурке цементным раствором</t>
  </si>
  <si>
    <t>Заделка борозд в потолках по штукатурке цементным раствором</t>
  </si>
  <si>
    <t>Замена электропроводки от ввода в квартиру (кроме мест общего пользования в коммунальных квартирах)</t>
  </si>
  <si>
    <t>3. Отделочные работы</t>
  </si>
  <si>
    <t>3.1. Штукатурные работы</t>
  </si>
  <si>
    <t>3.1.1</t>
  </si>
  <si>
    <t>3.1.2.</t>
  </si>
  <si>
    <t>3.1.3.</t>
  </si>
  <si>
    <t>3.1.4.</t>
  </si>
  <si>
    <t>м2</t>
  </si>
  <si>
    <t>Частичный ремонт штукатурки стен (отбивка+штукатурка) толщиной слоя до 20 мм</t>
  </si>
  <si>
    <t>Отбивка штукатурки стен, потолков</t>
  </si>
  <si>
    <t>Перетирка штукатурки стен, потолков</t>
  </si>
  <si>
    <t>3.1.5.</t>
  </si>
  <si>
    <t>3.1.6.</t>
  </si>
  <si>
    <t>3.1.7.</t>
  </si>
  <si>
    <t>3.1.8.</t>
  </si>
  <si>
    <t>Улучшенная штукатурка стен до 20 мм</t>
  </si>
  <si>
    <t>Улучшенная штукатурка потолков до 20 мм</t>
  </si>
  <si>
    <t>Улучшенная штукатурка стен по сетке до 20 мм</t>
  </si>
  <si>
    <t>Улучшенная штукатурка потолков по сетке до 20 мм</t>
  </si>
  <si>
    <t>Частичный ремонт штукатурки потолков (отбивка+штукатурка) толщиной слоя до 20 мм</t>
  </si>
  <si>
    <t>3.2. Малярные работы</t>
  </si>
  <si>
    <t>Окраска стен водоэмульсионными составами с расчисткой старой краски (масляной)</t>
  </si>
  <si>
    <t>Окраска потолков водоэмульсионными составами с расчисткой старой краски (масляной)</t>
  </si>
  <si>
    <t>Окраска стен масляными красками типа МА-25 с расчисткой старой краски (шпатлевка, грунтовка, окраска)</t>
  </si>
  <si>
    <t>Окраска потолков масляными красками типа МА-25 с расчисткой старой краски (шпатлевка, грунтовка, окраска)</t>
  </si>
  <si>
    <t>Окраска окон масляными красками типа МА-25 с расчисткой старой краски (шпатлевка, грунтовка, окраска)</t>
  </si>
  <si>
    <t>Окраска дверей масляными красками типа МА-25 с расчисткой старой краски (шпатлевка, грунтовка, окраска)</t>
  </si>
  <si>
    <t>3.2.1</t>
  </si>
  <si>
    <t>3.2.2.</t>
  </si>
  <si>
    <t>3.2.3.</t>
  </si>
  <si>
    <t>3.3.4.</t>
  </si>
  <si>
    <t>3.2.4.</t>
  </si>
  <si>
    <t>3.2.5.</t>
  </si>
  <si>
    <t>3.2.6.</t>
  </si>
  <si>
    <t>3.3. Облицовка плиткой</t>
  </si>
  <si>
    <t>Разборка плитки - стены</t>
  </si>
  <si>
    <t>Ремонт плитки местами - пол</t>
  </si>
  <si>
    <t>Разборка плитки  - пол</t>
  </si>
  <si>
    <t>Ремонт плитки местами - стены</t>
  </si>
  <si>
    <t>10 шт плиток</t>
  </si>
  <si>
    <t>Облицовка плиткой цем.раствором - стены</t>
  </si>
  <si>
    <t>Ремонт карнизных, цокольных плиток</t>
  </si>
  <si>
    <t>Ремонт пола - заделка выбоин местами площадью до 0,5 м2</t>
  </si>
  <si>
    <t>Ремонт пола - заделка выбоин местами площадью до 1 м2</t>
  </si>
  <si>
    <t>1 место</t>
  </si>
  <si>
    <t>Ремонт пола - выравнивающая Цементно-Песчаная стяжка 15 мм</t>
  </si>
  <si>
    <t>Ремонт пола - выравнивающая Полимерцементнопесчаная стяжка 15 мм</t>
  </si>
  <si>
    <t>Ремонт пола - заделка выбоин местами площадью до 0,25 м2</t>
  </si>
  <si>
    <t>Устроство полов из керамических плиток на клее толщина слоя 4 мм с затиркой швов</t>
  </si>
  <si>
    <t>Устроство полов из керамических плиток на клее толщина слоя 5 мм с затиркой швов</t>
  </si>
  <si>
    <t>Устроство плинтусов из керамических плиток</t>
  </si>
  <si>
    <t>Облицовка плиткой на клее толщина слоя 4 мм с затиркой швов - стены</t>
  </si>
  <si>
    <t>Облицовка плиткой на клее толщина слоя 5 мм с затиркой швов - стены</t>
  </si>
  <si>
    <t>3.3.1</t>
  </si>
  <si>
    <t>3.3.2.</t>
  </si>
  <si>
    <t>3.3.3.</t>
  </si>
  <si>
    <t>3.3.5.</t>
  </si>
  <si>
    <t>3.3.6.</t>
  </si>
  <si>
    <t>3.3.7.</t>
  </si>
  <si>
    <t>3.3.8.</t>
  </si>
  <si>
    <t>3.3.9.</t>
  </si>
  <si>
    <t>3.3.10.</t>
  </si>
  <si>
    <t>3.3.11.</t>
  </si>
  <si>
    <t>3.3.12.</t>
  </si>
  <si>
    <t>3.3.13.</t>
  </si>
  <si>
    <t>3.3.14</t>
  </si>
  <si>
    <t>3.3.15.</t>
  </si>
  <si>
    <t>3.3.16.</t>
  </si>
  <si>
    <t>3.4. Обойные работы</t>
  </si>
  <si>
    <t>Снятие обоев простых</t>
  </si>
  <si>
    <t>Оклейка простыми обоями по штукатурке и бетону</t>
  </si>
  <si>
    <t>Оклейка плотными обоями по штукатурке и бетону</t>
  </si>
  <si>
    <t>Оклейка плотными обоями по ГКЛ</t>
  </si>
  <si>
    <t>Оклейка простыми обоями по ГКЛ</t>
  </si>
  <si>
    <t>Оклейка обоями потолков</t>
  </si>
  <si>
    <t>Оклейка моющимися обоями на бумажной основе по штукатурке и бетону</t>
  </si>
  <si>
    <t>Оклейка моющимися обоями на тканевой основе по штукатурке и бетону</t>
  </si>
  <si>
    <t>Оклейка моющимися обоями на бумажной основе по ГКЛ</t>
  </si>
  <si>
    <t>Оклейка моющимися обоями на тканевой основе по ГКЛ</t>
  </si>
  <si>
    <t>3.4.1.</t>
  </si>
  <si>
    <t>3.4.2.</t>
  </si>
  <si>
    <t>3.4.3.</t>
  </si>
  <si>
    <t>3.4.4.</t>
  </si>
  <si>
    <t>3.4.5.</t>
  </si>
  <si>
    <t>3.4.6.</t>
  </si>
  <si>
    <t>3.4.7.</t>
  </si>
  <si>
    <t>3.4.8.</t>
  </si>
  <si>
    <t>3.4.9.</t>
  </si>
  <si>
    <t>3.4.10.</t>
  </si>
  <si>
    <t>3.5. Паркет</t>
  </si>
  <si>
    <t>3.5.1.</t>
  </si>
  <si>
    <t>Острожка паркета площадью до 5 м2 механизировано</t>
  </si>
  <si>
    <t>Ремонт штучного паркет на гвоздях</t>
  </si>
  <si>
    <t>до 5 планок в одном месте</t>
  </si>
  <si>
    <t>Ремонт штучного паркет на мастике</t>
  </si>
  <si>
    <t>Острожка и циклевка паркета, механизировано</t>
  </si>
  <si>
    <t>Циклевка паркета, механизировано</t>
  </si>
  <si>
    <t>Устройство паркета из досок</t>
  </si>
  <si>
    <t>Устройство мозаичного паркета</t>
  </si>
  <si>
    <t>Устройство штучного паркета</t>
  </si>
  <si>
    <t>Устройство ламината замковым способом</t>
  </si>
  <si>
    <t>Устройство щитого паркета</t>
  </si>
  <si>
    <t>Циклевка паркета, вручную</t>
  </si>
  <si>
    <t>Шлифовка паркета механизировано</t>
  </si>
  <si>
    <t xml:space="preserve">Покрытие паркета лаком за 3 раза </t>
  </si>
  <si>
    <t>Разборка щитового паркета</t>
  </si>
  <si>
    <t>Разборка дощатого паркета</t>
  </si>
  <si>
    <t>Разборка штучного паркета на рейках</t>
  </si>
  <si>
    <t>Разборка штучного паркета на мастике</t>
  </si>
  <si>
    <t>3.5.2.</t>
  </si>
  <si>
    <t>3.5.3.</t>
  </si>
  <si>
    <t>3.5.4.</t>
  </si>
  <si>
    <t>3.5.5.</t>
  </si>
  <si>
    <t>3.5.6.</t>
  </si>
  <si>
    <t>3.5.7.</t>
  </si>
  <si>
    <t>3.5.8.</t>
  </si>
  <si>
    <t>3.5.9.</t>
  </si>
  <si>
    <t>3.5.10.</t>
  </si>
  <si>
    <t>3.5.11.</t>
  </si>
  <si>
    <t>3.5.12.</t>
  </si>
  <si>
    <t>3.5.13.</t>
  </si>
  <si>
    <t>3.5.14.</t>
  </si>
  <si>
    <t>3.5.15.</t>
  </si>
  <si>
    <t>3.5.16.</t>
  </si>
  <si>
    <t>3.5.17.</t>
  </si>
  <si>
    <t>4. Плотничные, столярные и стекольные работы</t>
  </si>
  <si>
    <t>4.1.1.</t>
  </si>
  <si>
    <t>Смена врезных замков</t>
  </si>
  <si>
    <t>1 замок</t>
  </si>
  <si>
    <t>Смена автоматических замков</t>
  </si>
  <si>
    <t>4.1.2.</t>
  </si>
  <si>
    <t>4.1. Смена неисправного замка:</t>
  </si>
  <si>
    <t>4.2. Смена оконной и дверной фурнитуры</t>
  </si>
  <si>
    <t>4.2.1.</t>
  </si>
  <si>
    <t>4.2.2.</t>
  </si>
  <si>
    <t>4.2.3.</t>
  </si>
  <si>
    <t>Смена оконных ручек</t>
  </si>
  <si>
    <t>Смена дверных ручек-скоб и форточных заверток</t>
  </si>
  <si>
    <t>Смена дверных петель</t>
  </si>
  <si>
    <t>1 пара петель</t>
  </si>
  <si>
    <t>4.2.4.</t>
  </si>
  <si>
    <t>Смена оконных петель</t>
  </si>
  <si>
    <t>4.2.5.</t>
  </si>
  <si>
    <t>Смена форточных петель</t>
  </si>
  <si>
    <t>Замена дверной пружины</t>
  </si>
  <si>
    <t>Замена дверной личинки</t>
  </si>
  <si>
    <t>Смена шпингалетов</t>
  </si>
  <si>
    <t>Смена гребенок на окнах</t>
  </si>
  <si>
    <t>1 пружина</t>
  </si>
  <si>
    <t>1 личинка</t>
  </si>
  <si>
    <t>1 шпингалет</t>
  </si>
  <si>
    <t>1 гребенка</t>
  </si>
  <si>
    <t>4.2.6.</t>
  </si>
  <si>
    <t>4.2.8.</t>
  </si>
  <si>
    <t>4.2.9.</t>
  </si>
  <si>
    <t>4.3. Двери</t>
  </si>
  <si>
    <t>4.2.7.</t>
  </si>
  <si>
    <t>Смена бруска коробки узких дверей без снятия полотен в каменных стенах</t>
  </si>
  <si>
    <t>1 дверь</t>
  </si>
  <si>
    <t>Смена бруска коробки узких дверей СО снятием полотен в каменных стенах</t>
  </si>
  <si>
    <t>Смена бруска коробки ШИРОКИХ дверей без снятия полотен в каменных стенах</t>
  </si>
  <si>
    <t>Смена бруска коробки ШИРОКИХ дверей СО снятием полотен в каменных стенах</t>
  </si>
  <si>
    <t>Выравнивание перекосов, дополнительное крепление, пристрожка четвертей</t>
  </si>
  <si>
    <t>Снятие дверных полотен</t>
  </si>
  <si>
    <t>Снятие старой обивки</t>
  </si>
  <si>
    <t>Обивка дермантином</t>
  </si>
  <si>
    <t>4.3.1.</t>
  </si>
  <si>
    <t>4.3.2.</t>
  </si>
  <si>
    <t>4.3.3.</t>
  </si>
  <si>
    <t>4.3.4.</t>
  </si>
  <si>
    <t>4.3.5.</t>
  </si>
  <si>
    <t>4.3.6.</t>
  </si>
  <si>
    <t>4.3.7.</t>
  </si>
  <si>
    <t>4.3.8.</t>
  </si>
  <si>
    <t>4.4.1.</t>
  </si>
  <si>
    <t>4.4.2.</t>
  </si>
  <si>
    <t>4.4.3.</t>
  </si>
  <si>
    <t>4.4.4.</t>
  </si>
  <si>
    <t>4.4.5.</t>
  </si>
  <si>
    <t>4.4.6.</t>
  </si>
  <si>
    <t>4.4.7.</t>
  </si>
  <si>
    <t>4.4.8.</t>
  </si>
  <si>
    <t>Ремонт форточек со снятием (смена бруска+пристрожка)</t>
  </si>
  <si>
    <t>1 форточка</t>
  </si>
  <si>
    <t>Ремонт оконных створок</t>
  </si>
  <si>
    <t>1 окно</t>
  </si>
  <si>
    <t>Смена оконного бруска коробки УЗКИХ окон без снятия подоконных досок в каменных стенах с конопаткой окон</t>
  </si>
  <si>
    <t>Смена оконного бруска коробки ШИРОКИХ окон без снятия подоконных досок в каменных стенах с конопаткой окон</t>
  </si>
  <si>
    <t>Смена оконного бруска коробки УЗКИХ окон СО снятием подоконных досок в каменных стенах с конопаткой окон</t>
  </si>
  <si>
    <t>Смена оконного бруска коробки ШИРОКИХ окон СО снятием подоконных досок в каменных стенах с конопаткой окон</t>
  </si>
  <si>
    <t>Смена деревянных подоконных досок</t>
  </si>
  <si>
    <t>Установка наличников</t>
  </si>
  <si>
    <t>1 м2</t>
  </si>
  <si>
    <t>Смена разбитых стекол в деревянных переплетах при площади стекла до 0,25 м2</t>
  </si>
  <si>
    <t>Смена разбитых стекол в деревянных переплетах при площади стекла до 0,5 м2</t>
  </si>
  <si>
    <t>Смена разбитых стекол в деревянных переплетах при площади стекла до 1 м2</t>
  </si>
  <si>
    <t>Смена УТОЛЩЕННЫХ разбитых стекол в деревянных переплетах при площади стекла до 0,5 м2</t>
  </si>
  <si>
    <t>Смена УТОЛЩЕННЫХ разбитых стекол в деревянных переплетах при площади стекла до 1 м2</t>
  </si>
  <si>
    <t>4.4.9.</t>
  </si>
  <si>
    <t>4.4.10.</t>
  </si>
  <si>
    <t>4.4.11.</t>
  </si>
  <si>
    <t>4.4.12.</t>
  </si>
  <si>
    <t>4.4.13.</t>
  </si>
  <si>
    <t>3.5.18.</t>
  </si>
  <si>
    <t>Устройстов линолеума</t>
  </si>
  <si>
    <t>Стоимость работ рассчитана без учета стоимости используемых материалов и готовых деталей (изделий), а также без учета стоимости воды сбрасываемой из стояка при проведении работ. Стоимость используемых материалов и готовых деталей (изделий)  предъявляются гражданам по их заявке по цене приобретения.</t>
  </si>
  <si>
    <t>На отдельные платные услуги, оказание которых носит нестандартный характер, цена платной услуги может определяться на основе разовой  колькуляции затрат, согласованной с заказчиком, или исходя из рыночной стоимости.</t>
  </si>
  <si>
    <t>В случае потребности в дополнительных работах по любым позициям сборника расценок или не входящих в сборник может быть составлена  отдельная смета.</t>
  </si>
  <si>
    <t>Песионерам, инвалидам и другим  отдельным категориям граждан, которым установлены  меры социальной поддержки по оплате жилья и коммунальных услуг согласно  постановлению Правительства Москвы от 07 декабря 2004 г. № 850-ПП «О порядке и условиях обеспечения мер социальной поддержки граждан по оплате жилья и коммунальных услуг» предоставляется скидка на оказание данных услуг в размере 30 % от указанных расценок.</t>
  </si>
  <si>
    <r>
      <rPr>
        <b/>
        <sz val="11"/>
        <color indexed="8"/>
        <rFont val="Times New Roman"/>
        <family val="1"/>
        <charset val="204"/>
      </rPr>
      <t xml:space="preserve">&lt;*&gt; </t>
    </r>
    <r>
      <rPr>
        <sz val="11"/>
        <color indexed="8"/>
        <rFont val="Times New Roman"/>
        <family val="1"/>
        <charset val="204"/>
      </rPr>
      <t>За исключением случаев, когда выход из строя произошел в результате заводского брака или неправильного монтажа в период гарантийного срока эксплуатации.</t>
    </r>
  </si>
  <si>
    <r>
      <rPr>
        <b/>
        <sz val="11"/>
        <color indexed="8"/>
        <rFont val="Times New Roman"/>
        <family val="1"/>
        <charset val="204"/>
      </rPr>
      <t>&lt;**&gt;</t>
    </r>
    <r>
      <rPr>
        <sz val="11"/>
        <color indexed="8"/>
        <rFont val="Times New Roman"/>
        <family val="1"/>
        <charset val="204"/>
      </rPr>
      <t xml:space="preserve"> Работы производятся за плату только при оформлении акта, устанавливающего вину проживающего, и при наличии документа, подтверждающего ежегодное выполнение работ по прочистке внутренней канализации (ЖНМ-96-01/2).</t>
    </r>
  </si>
  <si>
    <r>
      <rPr>
        <b/>
        <sz val="11"/>
        <color indexed="8"/>
        <rFont val="Times New Roman"/>
        <family val="1"/>
        <charset val="204"/>
      </rPr>
      <t xml:space="preserve">&lt;***&gt; </t>
    </r>
    <r>
      <rPr>
        <sz val="11"/>
        <color indexed="8"/>
        <rFont val="Times New Roman"/>
        <family val="1"/>
        <charset val="204"/>
      </rPr>
      <t>Оплата за отключение и включение (неразделимая единая операция) стояков водоснабжения производится только при выполнении работ по замене сантехоборудования за счет средств населения.</t>
    </r>
  </si>
  <si>
    <r>
      <rPr>
        <b/>
        <sz val="11"/>
        <color indexed="8"/>
        <rFont val="Times New Roman"/>
        <family val="1"/>
        <charset val="204"/>
      </rPr>
      <t>&lt;****&gt;</t>
    </r>
    <r>
      <rPr>
        <sz val="11"/>
        <color indexed="8"/>
        <rFont val="Times New Roman"/>
        <family val="1"/>
        <charset val="204"/>
      </rPr>
      <t xml:space="preserve"> За исключением ликвидации непрогревов и неисправностей в квартирах (в рамках замены и восстановления центрального отопления).</t>
    </r>
  </si>
  <si>
    <r>
      <rPr>
        <b/>
        <sz val="11"/>
        <color indexed="8"/>
        <rFont val="Times New Roman"/>
        <family val="1"/>
        <charset val="204"/>
      </rPr>
      <t>&lt;*****&gt;</t>
    </r>
    <r>
      <rPr>
        <sz val="11"/>
        <color indexed="8"/>
        <rFont val="Times New Roman"/>
        <family val="1"/>
        <charset val="204"/>
      </rPr>
      <t xml:space="preserve"> В осенне-зимний период работы по замене в квартирах разбитых жителями стекол производятся немедленно с последующей оплатой.</t>
    </r>
  </si>
  <si>
    <t xml:space="preserve">1. Санитарно-технические работы </t>
  </si>
  <si>
    <t>1.1. Установка приборов учета потребления ГВС и ХВС &lt;*&gt;</t>
  </si>
  <si>
    <t>1.2. Замена приборов учета потребления ГВС и ХВС &lt;*&gt;</t>
  </si>
  <si>
    <t>1.3. Проверка приборов учета потребления ГВС и ХВС &lt;*&gt;</t>
  </si>
  <si>
    <t>1.4. Ремонт приборов учета потребления ГВС и ХВС &lt;*&gt;</t>
  </si>
  <si>
    <t>Унитаз &lt;*&gt;</t>
  </si>
  <si>
    <t>Приборы учета потребления ГВС и ХВС &lt;*&gt;</t>
  </si>
  <si>
    <t>Умывальник, раковина &lt;*&gt;</t>
  </si>
  <si>
    <t>1.9. Смена умывальников, раковин, моек и фасонных частей к ним &lt;*&gt;</t>
  </si>
  <si>
    <t>Ванна, душ &lt;*&gt;</t>
  </si>
  <si>
    <t>Полотенцесушитель &lt;*&gt;</t>
  </si>
  <si>
    <t>1.23.5.</t>
  </si>
  <si>
    <t>1 секция</t>
  </si>
  <si>
    <t>1.22. Устранение засоров и прочистка труб &lt;**&gt;</t>
  </si>
  <si>
    <t>добавление секции к радиаторному блоку &lt;****&gt;</t>
  </si>
  <si>
    <t>4.4. Окна&lt;*****&gt;</t>
  </si>
  <si>
    <t>1.22.8.</t>
  </si>
  <si>
    <r>
      <t>Отключение и включение стояков водоснабжения  &lt;***&gt;</t>
    </r>
    <r>
      <rPr>
        <sz val="14"/>
        <color indexed="10"/>
        <rFont val="Times New Roman"/>
        <family val="1"/>
        <charset val="204"/>
      </rPr>
      <t xml:space="preserve"> (не осмечивается)</t>
    </r>
  </si>
  <si>
    <t>3.16-26-1</t>
  </si>
  <si>
    <t>3.16-26-2</t>
  </si>
  <si>
    <t>3.17-9-1</t>
  </si>
  <si>
    <t>3.16-26-1+к=0,6-демонтажные работы</t>
  </si>
  <si>
    <t>3.16-26-2+к=0,6-демонтажные работы</t>
  </si>
  <si>
    <t>14.13-270-2</t>
  </si>
  <si>
    <t>14.13-271-1</t>
  </si>
  <si>
    <t>3.17-3-1</t>
  </si>
  <si>
    <t>3.17-3-2</t>
  </si>
  <si>
    <t>3.17-3-3</t>
  </si>
  <si>
    <t>6.65-10-3</t>
  </si>
  <si>
    <t>6.65-51-1</t>
  </si>
  <si>
    <t>6.65-51-3</t>
  </si>
  <si>
    <t>6.65-51-5</t>
  </si>
  <si>
    <t>1.7.7.</t>
  </si>
  <si>
    <t>Смена запорной арматуры к смывному бачку</t>
  </si>
  <si>
    <t>6.65-48-1</t>
  </si>
  <si>
    <t>6.65-51-2</t>
  </si>
  <si>
    <t>6.65-51-8 (прим)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</si>
</sst>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Calibri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4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u/>
      <sz val="12"/>
      <color theme="10"/>
      <name val="Times New Roman"/>
      <family val="2"/>
      <charset val="204"/>
    </font>
    <font>
      <sz val="12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 applyNumberFormat="0" applyFill="0" applyBorder="0" applyAlignment="0" applyProtection="0"/>
    <xf numFmtId="0" fontId="15" fillId="0" borderId="0"/>
    <xf numFmtId="0" fontId="15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49" fontId="2" fillId="0" borderId="3" xfId="3" applyNumberFormat="1" applyFont="1" applyBorder="1" applyAlignment="1">
      <alignment horizontal="center" vertical="center" wrapText="1"/>
    </xf>
    <xf numFmtId="0" fontId="2" fillId="0" borderId="4" xfId="3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left" vertical="center" wrapText="1"/>
    </xf>
    <xf numFmtId="49" fontId="4" fillId="0" borderId="2" xfId="3" applyNumberFormat="1" applyFont="1" applyBorder="1" applyAlignment="1">
      <alignment vertical="center" wrapText="1"/>
    </xf>
    <xf numFmtId="0" fontId="3" fillId="0" borderId="2" xfId="0" applyFont="1" applyBorder="1"/>
    <xf numFmtId="49" fontId="4" fillId="0" borderId="2" xfId="3" applyNumberFormat="1" applyFont="1" applyBorder="1" applyAlignment="1">
      <alignment horizontal="left" vertical="center" wrapText="1"/>
    </xf>
    <xf numFmtId="0" fontId="2" fillId="2" borderId="1" xfId="3" applyFont="1" applyFill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43" fontId="4" fillId="0" borderId="2" xfId="4" applyFont="1" applyBorder="1" applyAlignment="1">
      <alignment horizontal="center" vertical="center" wrapText="1"/>
    </xf>
    <xf numFmtId="164" fontId="4" fillId="0" borderId="2" xfId="4" applyNumberFormat="1" applyFont="1" applyBorder="1" applyAlignment="1">
      <alignment horizontal="center" vertical="center" wrapText="1"/>
    </xf>
    <xf numFmtId="4" fontId="4" fillId="0" borderId="2" xfId="3" applyNumberFormat="1" applyFont="1" applyBorder="1" applyAlignment="1">
      <alignment horizontal="center" vertical="center" wrapText="1"/>
    </xf>
    <xf numFmtId="4" fontId="8" fillId="0" borderId="2" xfId="3" applyNumberFormat="1" applyFont="1" applyBorder="1" applyAlignment="1">
      <alignment horizontal="center" vertical="center" wrapText="1"/>
    </xf>
    <xf numFmtId="164" fontId="5" fillId="0" borderId="2" xfId="4" applyNumberFormat="1" applyFont="1" applyBorder="1" applyAlignment="1">
      <alignment horizontal="center" vertical="center" wrapText="1"/>
    </xf>
    <xf numFmtId="49" fontId="9" fillId="0" borderId="2" xfId="1" applyNumberFormat="1" applyFont="1" applyBorder="1" applyAlignment="1">
      <alignment horizontal="left" vertical="center" wrapText="1"/>
    </xf>
    <xf numFmtId="49" fontId="10" fillId="2" borderId="5" xfId="3" applyNumberFormat="1" applyFont="1" applyFill="1" applyBorder="1" applyAlignment="1">
      <alignment vertical="center" wrapText="1"/>
    </xf>
    <xf numFmtId="49" fontId="10" fillId="2" borderId="1" xfId="3" applyNumberFormat="1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11" fillId="0" borderId="0" xfId="3" applyFont="1" applyAlignment="1">
      <alignment vertical="center" wrapText="1"/>
    </xf>
    <xf numFmtId="0" fontId="11" fillId="0" borderId="0" xfId="3" applyFont="1" applyAlignment="1">
      <alignment horizontal="left" vertical="center" wrapText="1"/>
    </xf>
    <xf numFmtId="4" fontId="11" fillId="0" borderId="0" xfId="3" applyNumberFormat="1" applyFont="1" applyAlignment="1">
      <alignment horizontal="left" wrapText="1"/>
    </xf>
    <xf numFmtId="0" fontId="11" fillId="0" borderId="0" xfId="1" applyFont="1" applyAlignment="1">
      <alignment vertical="center" wrapText="1"/>
    </xf>
    <xf numFmtId="0" fontId="13" fillId="0" borderId="0" xfId="3" applyFont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164" fontId="5" fillId="3" borderId="2" xfId="4" applyNumberFormat="1" applyFont="1" applyFill="1" applyBorder="1" applyAlignment="1">
      <alignment horizontal="center" vertical="center" wrapText="1"/>
    </xf>
    <xf numFmtId="164" fontId="8" fillId="3" borderId="2" xfId="4" applyNumberFormat="1" applyFont="1" applyFill="1" applyBorder="1" applyAlignment="1">
      <alignment horizontal="center" vertical="center" wrapText="1"/>
    </xf>
    <xf numFmtId="4" fontId="2" fillId="0" borderId="0" xfId="3" applyNumberFormat="1" applyFont="1" applyBorder="1" applyAlignment="1">
      <alignment horizontal="center" vertical="center" wrapText="1"/>
    </xf>
    <xf numFmtId="0" fontId="2" fillId="0" borderId="6" xfId="3" applyFont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 wrapText="1"/>
    </xf>
    <xf numFmtId="0" fontId="11" fillId="0" borderId="0" xfId="1" applyFont="1" applyAlignment="1">
      <alignment horizontal="left" vertical="center" wrapText="1"/>
    </xf>
    <xf numFmtId="0" fontId="13" fillId="0" borderId="0" xfId="3" applyFont="1" applyAlignment="1">
      <alignment horizontal="left" vertical="center" wrapText="1"/>
    </xf>
    <xf numFmtId="0" fontId="2" fillId="2" borderId="8" xfId="3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 wrapText="1"/>
    </xf>
    <xf numFmtId="4" fontId="2" fillId="0" borderId="9" xfId="3" applyNumberFormat="1" applyFont="1" applyBorder="1" applyAlignment="1">
      <alignment horizontal="center" vertical="center" wrapText="1"/>
    </xf>
    <xf numFmtId="4" fontId="2" fillId="0" borderId="0" xfId="3" applyNumberFormat="1" applyFont="1" applyBorder="1" applyAlignment="1">
      <alignment horizontal="center" vertical="center" wrapText="1"/>
    </xf>
    <xf numFmtId="4" fontId="2" fillId="0" borderId="10" xfId="3" applyNumberFormat="1" applyFont="1" applyBorder="1" applyAlignment="1">
      <alignment horizontal="center" vertical="center" wrapText="1"/>
    </xf>
    <xf numFmtId="4" fontId="2" fillId="0" borderId="11" xfId="3" applyNumberFormat="1" applyFont="1" applyBorder="1" applyAlignment="1">
      <alignment horizontal="center" vertical="center" wrapText="1"/>
    </xf>
    <xf numFmtId="49" fontId="4" fillId="0" borderId="12" xfId="1" applyNumberFormat="1" applyFont="1" applyBorder="1" applyAlignment="1">
      <alignment horizontal="center" vertical="center" wrapText="1"/>
    </xf>
    <xf numFmtId="49" fontId="4" fillId="0" borderId="13" xfId="1" applyNumberFormat="1" applyFont="1" applyBorder="1" applyAlignment="1">
      <alignment horizontal="center" vertical="center" wrapText="1"/>
    </xf>
    <xf numFmtId="0" fontId="5" fillId="0" borderId="2" xfId="3" applyFont="1" applyBorder="1" applyAlignment="1">
      <alignment horizontal="left" vertical="center" wrapText="1"/>
    </xf>
    <xf numFmtId="0" fontId="5" fillId="0" borderId="14" xfId="3" applyFont="1" applyBorder="1" applyAlignment="1">
      <alignment horizontal="left" vertical="center" wrapText="1"/>
    </xf>
    <xf numFmtId="0" fontId="5" fillId="0" borderId="2" xfId="3" applyFont="1" applyBorder="1" applyAlignment="1">
      <alignment horizontal="center" vertical="center" wrapText="1"/>
    </xf>
    <xf numFmtId="0" fontId="5" fillId="0" borderId="14" xfId="3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49" fontId="10" fillId="2" borderId="8" xfId="3" applyNumberFormat="1" applyFont="1" applyFill="1" applyBorder="1" applyAlignment="1">
      <alignment horizontal="center" vertical="center" wrapText="1"/>
    </xf>
    <xf numFmtId="49" fontId="10" fillId="2" borderId="5" xfId="3" applyNumberFormat="1" applyFont="1" applyFill="1" applyBorder="1" applyAlignment="1">
      <alignment horizontal="center" vertical="center" wrapText="1"/>
    </xf>
    <xf numFmtId="0" fontId="2" fillId="2" borderId="16" xfId="3" applyFont="1" applyFill="1" applyBorder="1" applyAlignment="1">
      <alignment horizontal="center" vertical="center" wrapText="1"/>
    </xf>
    <xf numFmtId="0" fontId="2" fillId="2" borderId="17" xfId="3" applyFont="1" applyFill="1" applyBorder="1" applyAlignment="1">
      <alignment horizontal="center" vertical="center" wrapText="1"/>
    </xf>
    <xf numFmtId="0" fontId="2" fillId="2" borderId="18" xfId="3" applyFont="1" applyFill="1" applyBorder="1" applyAlignment="1">
      <alignment horizontal="center" vertical="center" wrapText="1"/>
    </xf>
    <xf numFmtId="0" fontId="2" fillId="2" borderId="10" xfId="3" applyFont="1" applyFill="1" applyBorder="1" applyAlignment="1">
      <alignment horizontal="center" vertical="center" wrapText="1"/>
    </xf>
    <xf numFmtId="0" fontId="2" fillId="2" borderId="11" xfId="3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 wrapText="1"/>
    </xf>
    <xf numFmtId="0" fontId="13" fillId="0" borderId="0" xfId="3" applyFont="1" applyAlignment="1">
      <alignment horizontal="left" vertical="center" wrapText="1"/>
    </xf>
    <xf numFmtId="0" fontId="11" fillId="0" borderId="0" xfId="3" applyFont="1" applyAlignment="1">
      <alignment horizontal="left" vertical="center" wrapText="1"/>
    </xf>
    <xf numFmtId="0" fontId="11" fillId="0" borderId="0" xfId="1" applyFont="1" applyAlignment="1">
      <alignment horizontal="left" vertical="center" wrapText="1"/>
    </xf>
  </cellXfs>
  <cellStyles count="5">
    <cellStyle name="Гиперссылка" xfId="1" builtinId="8"/>
    <cellStyle name="Обычный" xfId="0" builtinId="0"/>
    <cellStyle name="Обычный 2" xfId="2"/>
    <cellStyle name="Обыч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7B8DC324180B8F62DB39BB2D781881BD2C1FB89EE025FC9A69A0FE57141E093664D35F6AB4402136EEW3X6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5"/>
  <sheetViews>
    <sheetView tabSelected="1" zoomScaleNormal="100" zoomScaleSheetLayoutView="40" workbookViewId="0">
      <selection activeCell="B11" sqref="B11"/>
    </sheetView>
  </sheetViews>
  <sheetFormatPr defaultRowHeight="18.75" x14ac:dyDescent="0.3"/>
  <cols>
    <col min="1" max="1" width="15.85546875" style="1" customWidth="1"/>
    <col min="2" max="2" width="89" style="22" customWidth="1"/>
    <col min="3" max="3" width="39.28515625" style="1" customWidth="1"/>
    <col min="4" max="5" width="26.42578125" style="1" customWidth="1"/>
    <col min="6" max="8" width="15.140625" style="1" customWidth="1"/>
    <col min="9" max="16384" width="9.140625" style="1"/>
  </cols>
  <sheetData>
    <row r="1" spans="1:8" ht="33" customHeight="1" x14ac:dyDescent="0.3">
      <c r="A1" s="40" t="s">
        <v>0</v>
      </c>
      <c r="B1" s="41"/>
      <c r="C1" s="41"/>
      <c r="D1" s="41"/>
      <c r="E1" s="41"/>
      <c r="F1" s="32"/>
    </row>
    <row r="2" spans="1:8" x14ac:dyDescent="0.3">
      <c r="A2" s="42"/>
      <c r="B2" s="43"/>
      <c r="C2" s="43"/>
      <c r="D2" s="43"/>
      <c r="E2" s="43"/>
      <c r="F2" s="32"/>
    </row>
    <row r="3" spans="1:8" ht="20.25" customHeight="1" x14ac:dyDescent="0.3">
      <c r="A3" s="44" t="s">
        <v>1</v>
      </c>
      <c r="B3" s="46" t="s">
        <v>2</v>
      </c>
      <c r="C3" s="48" t="s">
        <v>3</v>
      </c>
      <c r="D3" s="50" t="s">
        <v>4</v>
      </c>
      <c r="E3" s="51"/>
      <c r="F3" s="2"/>
      <c r="G3" s="9"/>
      <c r="H3" s="9"/>
    </row>
    <row r="4" spans="1:8" ht="42.75" customHeight="1" x14ac:dyDescent="0.3">
      <c r="A4" s="44"/>
      <c r="B4" s="46"/>
      <c r="C4" s="48"/>
      <c r="D4" s="52" t="s">
        <v>5</v>
      </c>
      <c r="E4" s="53"/>
      <c r="F4" s="3"/>
      <c r="G4" s="9"/>
      <c r="H4" s="9"/>
    </row>
    <row r="5" spans="1:8" ht="38.25" thickBot="1" x14ac:dyDescent="0.35">
      <c r="A5" s="45"/>
      <c r="B5" s="47"/>
      <c r="C5" s="49"/>
      <c r="D5" s="4" t="s">
        <v>6</v>
      </c>
      <c r="E5" s="4" t="s">
        <v>7</v>
      </c>
      <c r="F5" s="4"/>
      <c r="G5" s="9"/>
      <c r="H5" s="9"/>
    </row>
    <row r="6" spans="1:8" ht="19.5" thickBot="1" x14ac:dyDescent="0.35">
      <c r="A6" s="5" t="s">
        <v>8</v>
      </c>
      <c r="B6" s="6">
        <v>2</v>
      </c>
      <c r="C6" s="6">
        <v>3</v>
      </c>
      <c r="D6" s="6">
        <v>4</v>
      </c>
      <c r="E6" s="6">
        <v>5</v>
      </c>
      <c r="F6" s="33"/>
      <c r="G6" s="9"/>
      <c r="H6" s="9"/>
    </row>
    <row r="7" spans="1:8" ht="18.75" customHeight="1" x14ac:dyDescent="0.3">
      <c r="A7" s="56" t="s">
        <v>624</v>
      </c>
      <c r="B7" s="57"/>
      <c r="C7" s="57"/>
      <c r="D7" s="57"/>
      <c r="E7" s="58"/>
      <c r="F7" s="34"/>
      <c r="G7" s="9"/>
      <c r="H7" s="9"/>
    </row>
    <row r="8" spans="1:8" ht="18.75" customHeight="1" x14ac:dyDescent="0.3">
      <c r="A8" s="37" t="s">
        <v>630</v>
      </c>
      <c r="B8" s="38"/>
      <c r="C8" s="38"/>
      <c r="D8" s="38"/>
      <c r="E8" s="39"/>
      <c r="F8" s="11"/>
      <c r="G8" s="9"/>
      <c r="H8" s="9"/>
    </row>
    <row r="9" spans="1:8" ht="18.75" customHeight="1" x14ac:dyDescent="0.3">
      <c r="A9" s="37" t="s">
        <v>625</v>
      </c>
      <c r="B9" s="38"/>
      <c r="C9" s="38"/>
      <c r="D9" s="38"/>
      <c r="E9" s="39"/>
      <c r="F9" s="11"/>
      <c r="G9" s="9"/>
      <c r="H9" s="9"/>
    </row>
    <row r="10" spans="1:8" ht="47.25" customHeight="1" x14ac:dyDescent="0.3">
      <c r="A10" s="13" t="s">
        <v>25</v>
      </c>
      <c r="B10" s="10" t="s">
        <v>21</v>
      </c>
      <c r="C10" s="8" t="s">
        <v>9</v>
      </c>
      <c r="D10" s="14" t="s">
        <v>23</v>
      </c>
      <c r="E10" s="16">
        <f>ROUND(D10*1.18,2)</f>
        <v>198.48</v>
      </c>
      <c r="F10" s="14" t="s">
        <v>642</v>
      </c>
      <c r="G10" s="14">
        <v>260.66000000000003</v>
      </c>
      <c r="H10" s="14">
        <f>ROUND(G10*1.18,2)</f>
        <v>307.58</v>
      </c>
    </row>
    <row r="11" spans="1:8" ht="47.25" customHeight="1" x14ac:dyDescent="0.3">
      <c r="A11" s="13" t="s">
        <v>26</v>
      </c>
      <c r="B11" s="10" t="s">
        <v>22</v>
      </c>
      <c r="C11" s="8" t="s">
        <v>9</v>
      </c>
      <c r="D11" s="14" t="s">
        <v>24</v>
      </c>
      <c r="E11" s="16">
        <f>ROUND(D11*1.18,2)</f>
        <v>639.76</v>
      </c>
      <c r="F11" s="14" t="s">
        <v>643</v>
      </c>
      <c r="G11" s="14">
        <v>828.6</v>
      </c>
      <c r="H11" s="14">
        <f>ROUND(G11*1.18,2)</f>
        <v>977.75</v>
      </c>
    </row>
    <row r="12" spans="1:8" ht="61.5" customHeight="1" x14ac:dyDescent="0.3">
      <c r="A12" s="13" t="s">
        <v>27</v>
      </c>
      <c r="B12" s="10" t="s">
        <v>28</v>
      </c>
      <c r="C12" s="8" t="s">
        <v>9</v>
      </c>
      <c r="D12" s="15">
        <v>2577.21</v>
      </c>
      <c r="E12" s="16">
        <f>ROUND(D12*1.18,2)</f>
        <v>3041.11</v>
      </c>
      <c r="F12" s="14" t="s">
        <v>644</v>
      </c>
      <c r="G12" s="14">
        <v>4077.54</v>
      </c>
      <c r="H12" s="14">
        <f>ROUND(G12*1.18,2)</f>
        <v>4811.5</v>
      </c>
    </row>
    <row r="13" spans="1:8" ht="24.75" customHeight="1" x14ac:dyDescent="0.3">
      <c r="A13" s="37" t="s">
        <v>626</v>
      </c>
      <c r="B13" s="38"/>
      <c r="C13" s="38"/>
      <c r="D13" s="38"/>
      <c r="E13" s="39"/>
      <c r="F13" s="14"/>
      <c r="G13" s="14"/>
      <c r="H13" s="14"/>
    </row>
    <row r="14" spans="1:8" ht="75" x14ac:dyDescent="0.3">
      <c r="A14" s="13" t="s">
        <v>31</v>
      </c>
      <c r="B14" s="10" t="s">
        <v>29</v>
      </c>
      <c r="C14" s="8" t="s">
        <v>9</v>
      </c>
      <c r="D14" s="15">
        <f>168.2+98.49</f>
        <v>266.69</v>
      </c>
      <c r="E14" s="16">
        <f>ROUND(D14*1.18,2)</f>
        <v>314.69</v>
      </c>
      <c r="F14" s="14" t="s">
        <v>645</v>
      </c>
      <c r="G14" s="14">
        <f>135.76+260.66</f>
        <v>396.42</v>
      </c>
      <c r="H14" s="14">
        <f>ROUND(G14*1.18,2)</f>
        <v>467.78</v>
      </c>
    </row>
    <row r="15" spans="1:8" ht="75" x14ac:dyDescent="0.3">
      <c r="A15" s="13" t="s">
        <v>32</v>
      </c>
      <c r="B15" s="10" t="s">
        <v>30</v>
      </c>
      <c r="C15" s="8" t="s">
        <v>9</v>
      </c>
      <c r="D15" s="15">
        <f>542.17+542.17*0.6</f>
        <v>867.47199999999998</v>
      </c>
      <c r="E15" s="16">
        <f>ROUND(D15*1.18,2)</f>
        <v>1023.62</v>
      </c>
      <c r="F15" s="14" t="s">
        <v>646</v>
      </c>
      <c r="G15" s="14">
        <f>610.21+1123.6</f>
        <v>1733.81</v>
      </c>
      <c r="H15" s="14">
        <f>ROUND(G15*1.18,2)</f>
        <v>2045.9</v>
      </c>
    </row>
    <row r="16" spans="1:8" ht="18.75" customHeight="1" x14ac:dyDescent="0.3">
      <c r="A16" s="37" t="s">
        <v>627</v>
      </c>
      <c r="B16" s="38"/>
      <c r="C16" s="38"/>
      <c r="D16" s="38"/>
      <c r="E16" s="39"/>
      <c r="F16" s="14"/>
      <c r="G16" s="14"/>
      <c r="H16" s="14"/>
    </row>
    <row r="17" spans="1:8" ht="75" x14ac:dyDescent="0.3">
      <c r="A17" s="13" t="s">
        <v>34</v>
      </c>
      <c r="B17" s="10" t="s">
        <v>33</v>
      </c>
      <c r="C17" s="8" t="s">
        <v>9</v>
      </c>
      <c r="D17" s="15">
        <v>1325.98</v>
      </c>
      <c r="E17" s="16">
        <f>ROUND(D17*1.18,2)</f>
        <v>1564.66</v>
      </c>
      <c r="F17" s="14" t="s">
        <v>648</v>
      </c>
      <c r="G17" s="14">
        <v>1748.4</v>
      </c>
      <c r="H17" s="14">
        <f>ROUND(G17*1.18,2)</f>
        <v>2063.11</v>
      </c>
    </row>
    <row r="18" spans="1:8" ht="23.25" customHeight="1" x14ac:dyDescent="0.3">
      <c r="A18" s="37" t="s">
        <v>628</v>
      </c>
      <c r="B18" s="38"/>
      <c r="C18" s="38"/>
      <c r="D18" s="38"/>
      <c r="E18" s="39"/>
      <c r="F18" s="14"/>
      <c r="G18" s="14"/>
      <c r="H18" s="14"/>
    </row>
    <row r="19" spans="1:8" ht="48" customHeight="1" x14ac:dyDescent="0.3">
      <c r="A19" s="13" t="s">
        <v>35</v>
      </c>
      <c r="B19" s="10" t="s">
        <v>36</v>
      </c>
      <c r="C19" s="8" t="s">
        <v>9</v>
      </c>
      <c r="D19" s="15">
        <v>1494.42</v>
      </c>
      <c r="E19" s="16">
        <f>ROUND(D19*1.18,2)</f>
        <v>1763.42</v>
      </c>
      <c r="F19" s="14" t="s">
        <v>647</v>
      </c>
      <c r="G19" s="14">
        <v>2166.4299999999998</v>
      </c>
      <c r="H19" s="14">
        <f>ROUND(G19*1.18,2)</f>
        <v>2556.39</v>
      </c>
    </row>
    <row r="20" spans="1:8" ht="23.25" customHeight="1" x14ac:dyDescent="0.3">
      <c r="A20" s="37" t="s">
        <v>37</v>
      </c>
      <c r="B20" s="38"/>
      <c r="C20" s="38"/>
      <c r="D20" s="38"/>
      <c r="E20" s="39"/>
      <c r="F20" s="14"/>
      <c r="G20" s="14"/>
      <c r="H20" s="14"/>
    </row>
    <row r="21" spans="1:8" ht="23.25" customHeight="1" x14ac:dyDescent="0.3">
      <c r="A21" s="13" t="s">
        <v>35</v>
      </c>
      <c r="B21" s="10" t="s">
        <v>38</v>
      </c>
      <c r="C21" s="8" t="s">
        <v>9</v>
      </c>
      <c r="D21" s="31">
        <v>1091.78</v>
      </c>
      <c r="E21" s="17">
        <f>ROUND(D21*1.18,2)</f>
        <v>1288.3</v>
      </c>
      <c r="F21" s="14"/>
      <c r="G21" s="31">
        <v>1091.78</v>
      </c>
      <c r="H21" s="17">
        <f>ROUND(G21*1.18,2)</f>
        <v>1288.3</v>
      </c>
    </row>
    <row r="22" spans="1:8" ht="23.25" customHeight="1" x14ac:dyDescent="0.3">
      <c r="A22" s="37" t="s">
        <v>629</v>
      </c>
      <c r="B22" s="38"/>
      <c r="C22" s="38"/>
      <c r="D22" s="38"/>
      <c r="E22" s="39"/>
      <c r="F22" s="14"/>
      <c r="G22" s="14"/>
      <c r="H22" s="14"/>
    </row>
    <row r="23" spans="1:8" ht="23.25" customHeight="1" x14ac:dyDescent="0.3">
      <c r="A23" s="37" t="s">
        <v>47</v>
      </c>
      <c r="B23" s="38"/>
      <c r="C23" s="38"/>
      <c r="D23" s="38"/>
      <c r="E23" s="39"/>
      <c r="F23" s="14"/>
      <c r="G23" s="14"/>
      <c r="H23" s="14"/>
    </row>
    <row r="24" spans="1:8" ht="23.25" customHeight="1" x14ac:dyDescent="0.3">
      <c r="A24" s="12" t="s">
        <v>49</v>
      </c>
      <c r="B24" s="10" t="s">
        <v>39</v>
      </c>
      <c r="C24" s="8" t="s">
        <v>10</v>
      </c>
      <c r="D24" s="18">
        <v>1056.78</v>
      </c>
      <c r="E24" s="16">
        <f>ROUND(D24*1.18,2)</f>
        <v>1247</v>
      </c>
      <c r="F24" s="14" t="s">
        <v>649</v>
      </c>
      <c r="G24" s="14">
        <v>1458.62</v>
      </c>
      <c r="H24" s="14"/>
    </row>
    <row r="25" spans="1:8" ht="23.25" customHeight="1" x14ac:dyDescent="0.3">
      <c r="A25" s="12" t="s">
        <v>50</v>
      </c>
      <c r="B25" s="10" t="s">
        <v>40</v>
      </c>
      <c r="C25" s="8" t="s">
        <v>10</v>
      </c>
      <c r="D25" s="18">
        <v>1126.3599999999999</v>
      </c>
      <c r="E25" s="16">
        <f>ROUND(D25*1.18,2)</f>
        <v>1329.1</v>
      </c>
      <c r="F25" s="14" t="s">
        <v>651</v>
      </c>
      <c r="G25" s="14">
        <v>1568.24</v>
      </c>
      <c r="H25" s="14"/>
    </row>
    <row r="26" spans="1:8" ht="23.25" customHeight="1" x14ac:dyDescent="0.3">
      <c r="A26" s="12" t="s">
        <v>51</v>
      </c>
      <c r="B26" s="10" t="s">
        <v>41</v>
      </c>
      <c r="C26" s="8" t="s">
        <v>10</v>
      </c>
      <c r="D26" s="18">
        <v>1325.19</v>
      </c>
      <c r="E26" s="16">
        <f>ROUND(D26*1.18,2)</f>
        <v>1563.72</v>
      </c>
      <c r="F26" s="14" t="s">
        <v>650</v>
      </c>
      <c r="G26" s="14">
        <v>2107.56</v>
      </c>
      <c r="H26" s="14"/>
    </row>
    <row r="27" spans="1:8" ht="23.25" customHeight="1" x14ac:dyDescent="0.3">
      <c r="A27" s="37" t="s">
        <v>48</v>
      </c>
      <c r="B27" s="38"/>
      <c r="C27" s="38"/>
      <c r="D27" s="38"/>
      <c r="E27" s="39"/>
      <c r="F27" s="14"/>
      <c r="G27" s="14"/>
      <c r="H27" s="14"/>
    </row>
    <row r="28" spans="1:8" x14ac:dyDescent="0.3">
      <c r="A28" s="12" t="s">
        <v>52</v>
      </c>
      <c r="B28" s="7" t="s">
        <v>42</v>
      </c>
      <c r="C28" s="8" t="s">
        <v>10</v>
      </c>
      <c r="D28" s="18">
        <v>1640.29</v>
      </c>
      <c r="E28" s="16">
        <f t="shared" ref="E28:E34" si="0">ROUND(D28*1.18,2)</f>
        <v>1935.54</v>
      </c>
      <c r="F28" s="14" t="s">
        <v>652</v>
      </c>
      <c r="G28" s="14">
        <v>2467.5300000000002</v>
      </c>
      <c r="H28" s="14"/>
    </row>
    <row r="29" spans="1:8" x14ac:dyDescent="0.3">
      <c r="A29" s="12" t="s">
        <v>53</v>
      </c>
      <c r="B29" s="7" t="s">
        <v>43</v>
      </c>
      <c r="C29" s="8" t="s">
        <v>9</v>
      </c>
      <c r="D29" s="18">
        <v>300.39999999999998</v>
      </c>
      <c r="E29" s="16">
        <f t="shared" si="0"/>
        <v>354.47</v>
      </c>
      <c r="F29" s="14" t="s">
        <v>654</v>
      </c>
      <c r="G29" s="14">
        <v>461.24</v>
      </c>
      <c r="H29" s="14"/>
    </row>
    <row r="30" spans="1:8" x14ac:dyDescent="0.3">
      <c r="A30" s="12" t="s">
        <v>54</v>
      </c>
      <c r="B30" s="7" t="s">
        <v>44</v>
      </c>
      <c r="C30" s="8" t="s">
        <v>9</v>
      </c>
      <c r="D30" s="18">
        <v>301.72000000000003</v>
      </c>
      <c r="E30" s="16">
        <f t="shared" si="0"/>
        <v>356.03</v>
      </c>
      <c r="F30" s="14" t="s">
        <v>655</v>
      </c>
      <c r="G30" s="14">
        <v>461.24</v>
      </c>
      <c r="H30" s="14"/>
    </row>
    <row r="31" spans="1:8" ht="18.75" customHeight="1" x14ac:dyDescent="0.3">
      <c r="A31" s="12" t="s">
        <v>55</v>
      </c>
      <c r="B31" s="7" t="s">
        <v>45</v>
      </c>
      <c r="C31" s="8" t="s">
        <v>9</v>
      </c>
      <c r="D31" s="18">
        <v>246.76</v>
      </c>
      <c r="E31" s="16">
        <f t="shared" si="0"/>
        <v>291.18</v>
      </c>
      <c r="F31" s="14" t="s">
        <v>653</v>
      </c>
      <c r="G31" s="14">
        <v>380.52</v>
      </c>
      <c r="H31" s="14"/>
    </row>
    <row r="32" spans="1:8" x14ac:dyDescent="0.3">
      <c r="A32" s="12" t="s">
        <v>56</v>
      </c>
      <c r="B32" s="7" t="s">
        <v>46</v>
      </c>
      <c r="C32" s="8" t="s">
        <v>9</v>
      </c>
      <c r="D32" s="18">
        <v>248.66</v>
      </c>
      <c r="E32" s="16">
        <f t="shared" si="0"/>
        <v>293.42</v>
      </c>
      <c r="F32" s="14" t="s">
        <v>659</v>
      </c>
      <c r="G32" s="14">
        <v>378.22</v>
      </c>
      <c r="H32" s="14"/>
    </row>
    <row r="33" spans="1:8" ht="37.5" x14ac:dyDescent="0.3">
      <c r="A33" s="12" t="s">
        <v>57</v>
      </c>
      <c r="B33" s="7" t="s">
        <v>19</v>
      </c>
      <c r="C33" s="8" t="s">
        <v>9</v>
      </c>
      <c r="D33" s="18">
        <v>146.02000000000001</v>
      </c>
      <c r="E33" s="16">
        <f t="shared" si="0"/>
        <v>172.3</v>
      </c>
      <c r="F33" s="14" t="s">
        <v>660</v>
      </c>
      <c r="G33" s="14">
        <v>132.49</v>
      </c>
      <c r="H33" s="14"/>
    </row>
    <row r="34" spans="1:8" x14ac:dyDescent="0.3">
      <c r="A34" s="12" t="s">
        <v>656</v>
      </c>
      <c r="B34" s="7" t="s">
        <v>657</v>
      </c>
      <c r="C34" s="8" t="s">
        <v>9</v>
      </c>
      <c r="D34" s="18"/>
      <c r="E34" s="16">
        <f t="shared" si="0"/>
        <v>0</v>
      </c>
      <c r="F34" s="14" t="s">
        <v>658</v>
      </c>
      <c r="G34" s="14">
        <v>1381.45</v>
      </c>
      <c r="H34" s="14"/>
    </row>
    <row r="35" spans="1:8" x14ac:dyDescent="0.3">
      <c r="A35" s="37" t="s">
        <v>631</v>
      </c>
      <c r="B35" s="38"/>
      <c r="C35" s="38"/>
      <c r="D35" s="38"/>
      <c r="E35" s="39"/>
      <c r="F35" s="14"/>
      <c r="G35" s="14"/>
      <c r="H35" s="14"/>
    </row>
    <row r="36" spans="1:8" x14ac:dyDescent="0.3">
      <c r="A36" s="37" t="s">
        <v>58</v>
      </c>
      <c r="B36" s="38"/>
      <c r="C36" s="38"/>
      <c r="D36" s="38"/>
      <c r="E36" s="39"/>
      <c r="F36" s="14"/>
      <c r="G36" s="14"/>
      <c r="H36" s="14"/>
    </row>
    <row r="37" spans="1:8" x14ac:dyDescent="0.3">
      <c r="A37" s="12" t="s">
        <v>59</v>
      </c>
      <c r="B37" s="7" t="s">
        <v>69</v>
      </c>
      <c r="C37" s="8" t="s">
        <v>10</v>
      </c>
      <c r="D37" s="18">
        <v>651.9</v>
      </c>
      <c r="E37" s="16">
        <f t="shared" ref="E37:E42" si="1">ROUND(D37*1.18,2)</f>
        <v>769.24</v>
      </c>
      <c r="F37" s="14"/>
      <c r="G37" s="14"/>
      <c r="H37" s="14"/>
    </row>
    <row r="38" spans="1:8" x14ac:dyDescent="0.3">
      <c r="A38" s="12" t="s">
        <v>60</v>
      </c>
      <c r="B38" s="7" t="s">
        <v>64</v>
      </c>
      <c r="C38" s="8" t="s">
        <v>10</v>
      </c>
      <c r="D38" s="18">
        <v>689.54</v>
      </c>
      <c r="E38" s="16">
        <f t="shared" si="1"/>
        <v>813.66</v>
      </c>
      <c r="F38" s="14"/>
      <c r="G38" s="14"/>
      <c r="H38" s="14"/>
    </row>
    <row r="39" spans="1:8" ht="37.5" x14ac:dyDescent="0.3">
      <c r="A39" s="12" t="s">
        <v>61</v>
      </c>
      <c r="B39" s="7" t="s">
        <v>70</v>
      </c>
      <c r="C39" s="8" t="s">
        <v>10</v>
      </c>
      <c r="D39" s="18">
        <v>894.51</v>
      </c>
      <c r="E39" s="16">
        <f t="shared" si="1"/>
        <v>1055.52</v>
      </c>
      <c r="F39" s="14"/>
      <c r="G39" s="14"/>
      <c r="H39" s="14"/>
    </row>
    <row r="40" spans="1:8" x14ac:dyDescent="0.3">
      <c r="A40" s="12" t="s">
        <v>62</v>
      </c>
      <c r="B40" s="7" t="s">
        <v>65</v>
      </c>
      <c r="C40" s="8" t="s">
        <v>10</v>
      </c>
      <c r="D40" s="18">
        <v>698.37</v>
      </c>
      <c r="E40" s="16">
        <f t="shared" si="1"/>
        <v>824.08</v>
      </c>
      <c r="F40" s="14"/>
      <c r="G40" s="14"/>
      <c r="H40" s="14"/>
    </row>
    <row r="41" spans="1:8" x14ac:dyDescent="0.3">
      <c r="A41" s="12" t="s">
        <v>63</v>
      </c>
      <c r="B41" s="7" t="s">
        <v>66</v>
      </c>
      <c r="C41" s="8" t="s">
        <v>10</v>
      </c>
      <c r="D41" s="18">
        <v>1011.59</v>
      </c>
      <c r="E41" s="16">
        <f t="shared" si="1"/>
        <v>1193.68</v>
      </c>
      <c r="F41" s="14"/>
      <c r="G41" s="14"/>
      <c r="H41" s="14"/>
    </row>
    <row r="42" spans="1:8" x14ac:dyDescent="0.3">
      <c r="A42" s="12" t="s">
        <v>67</v>
      </c>
      <c r="B42" s="7" t="s">
        <v>68</v>
      </c>
      <c r="C42" s="8" t="s">
        <v>10</v>
      </c>
      <c r="D42" s="18">
        <v>300.63</v>
      </c>
      <c r="E42" s="16">
        <f t="shared" si="1"/>
        <v>354.74</v>
      </c>
      <c r="F42" s="14"/>
      <c r="G42" s="14"/>
      <c r="H42" s="14"/>
    </row>
    <row r="43" spans="1:8" x14ac:dyDescent="0.3">
      <c r="A43" s="37" t="s">
        <v>632</v>
      </c>
      <c r="B43" s="38"/>
      <c r="C43" s="38"/>
      <c r="D43" s="38"/>
      <c r="E43" s="39"/>
      <c r="F43" s="14"/>
      <c r="G43" s="14"/>
      <c r="H43" s="14"/>
    </row>
    <row r="44" spans="1:8" x14ac:dyDescent="0.3">
      <c r="A44" s="12" t="s">
        <v>78</v>
      </c>
      <c r="B44" s="7" t="s">
        <v>71</v>
      </c>
      <c r="C44" s="8" t="s">
        <v>10</v>
      </c>
      <c r="D44" s="18">
        <v>874.64</v>
      </c>
      <c r="E44" s="16">
        <f t="shared" ref="E44:E49" si="2">ROUND(D44*1.18,2)</f>
        <v>1032.08</v>
      </c>
      <c r="F44" s="14"/>
      <c r="G44" s="14"/>
      <c r="H44" s="14"/>
    </row>
    <row r="45" spans="1:8" x14ac:dyDescent="0.3">
      <c r="A45" s="12" t="s">
        <v>79</v>
      </c>
      <c r="B45" s="7" t="s">
        <v>72</v>
      </c>
      <c r="C45" s="8" t="s">
        <v>10</v>
      </c>
      <c r="D45" s="18">
        <v>743.08</v>
      </c>
      <c r="E45" s="16">
        <f t="shared" si="2"/>
        <v>876.83</v>
      </c>
      <c r="F45" s="14"/>
      <c r="G45" s="14"/>
      <c r="H45" s="14"/>
    </row>
    <row r="46" spans="1:8" x14ac:dyDescent="0.3">
      <c r="A46" s="12" t="s">
        <v>80</v>
      </c>
      <c r="B46" s="7" t="s">
        <v>73</v>
      </c>
      <c r="C46" s="8" t="s">
        <v>10</v>
      </c>
      <c r="D46" s="18">
        <v>1313.39</v>
      </c>
      <c r="E46" s="16">
        <f t="shared" si="2"/>
        <v>1549.8</v>
      </c>
      <c r="F46" s="14"/>
      <c r="G46" s="14"/>
      <c r="H46" s="14"/>
    </row>
    <row r="47" spans="1:8" x14ac:dyDescent="0.3">
      <c r="A47" s="12" t="s">
        <v>81</v>
      </c>
      <c r="B47" s="7" t="s">
        <v>74</v>
      </c>
      <c r="C47" s="8" t="s">
        <v>10</v>
      </c>
      <c r="D47" s="18">
        <v>537.48</v>
      </c>
      <c r="E47" s="16">
        <f t="shared" si="2"/>
        <v>634.23</v>
      </c>
      <c r="F47" s="14"/>
      <c r="G47" s="14"/>
      <c r="H47" s="14"/>
    </row>
    <row r="48" spans="1:8" x14ac:dyDescent="0.3">
      <c r="A48" s="12" t="s">
        <v>82</v>
      </c>
      <c r="B48" s="7" t="s">
        <v>75</v>
      </c>
      <c r="C48" s="8" t="s">
        <v>10</v>
      </c>
      <c r="D48" s="18">
        <v>267.37</v>
      </c>
      <c r="E48" s="16">
        <f t="shared" si="2"/>
        <v>315.5</v>
      </c>
      <c r="F48" s="14"/>
      <c r="G48" s="14"/>
      <c r="H48" s="14"/>
    </row>
    <row r="49" spans="1:8" x14ac:dyDescent="0.3">
      <c r="A49" s="12" t="s">
        <v>83</v>
      </c>
      <c r="B49" s="7" t="s">
        <v>76</v>
      </c>
      <c r="C49" s="8" t="s">
        <v>10</v>
      </c>
      <c r="D49" s="18">
        <v>318.55</v>
      </c>
      <c r="E49" s="16">
        <f t="shared" si="2"/>
        <v>375.89</v>
      </c>
      <c r="F49" s="14"/>
      <c r="G49" s="14"/>
      <c r="H49" s="14"/>
    </row>
    <row r="50" spans="1:8" x14ac:dyDescent="0.3">
      <c r="A50" s="37" t="s">
        <v>77</v>
      </c>
      <c r="B50" s="38"/>
      <c r="C50" s="38"/>
      <c r="D50" s="38"/>
      <c r="E50" s="39"/>
      <c r="F50" s="14"/>
      <c r="G50" s="14"/>
      <c r="H50" s="14"/>
    </row>
    <row r="51" spans="1:8" x14ac:dyDescent="0.3">
      <c r="A51" s="12" t="s">
        <v>84</v>
      </c>
      <c r="B51" s="7" t="s">
        <v>86</v>
      </c>
      <c r="C51" s="8" t="s">
        <v>10</v>
      </c>
      <c r="D51" s="18">
        <v>302.97000000000003</v>
      </c>
      <c r="E51" s="16">
        <f>ROUND(D51*1.18,2)</f>
        <v>357.5</v>
      </c>
      <c r="F51" s="14"/>
      <c r="G51" s="14"/>
      <c r="H51" s="14"/>
    </row>
    <row r="52" spans="1:8" x14ac:dyDescent="0.3">
      <c r="A52" s="12" t="s">
        <v>85</v>
      </c>
      <c r="B52" s="7" t="s">
        <v>87</v>
      </c>
      <c r="C52" s="8" t="s">
        <v>10</v>
      </c>
      <c r="D52" s="18">
        <v>191.09</v>
      </c>
      <c r="E52" s="16">
        <f>ROUND(D52*1.18,2)</f>
        <v>225.49</v>
      </c>
      <c r="F52" s="14"/>
      <c r="G52" s="14"/>
      <c r="H52" s="14"/>
    </row>
    <row r="53" spans="1:8" x14ac:dyDescent="0.3">
      <c r="A53" s="37" t="s">
        <v>633</v>
      </c>
      <c r="B53" s="38"/>
      <c r="C53" s="38"/>
      <c r="D53" s="38"/>
      <c r="E53" s="39"/>
      <c r="F53" s="14"/>
      <c r="G53" s="14"/>
      <c r="H53" s="14"/>
    </row>
    <row r="54" spans="1:8" x14ac:dyDescent="0.3">
      <c r="A54" s="37" t="s">
        <v>208</v>
      </c>
      <c r="B54" s="38"/>
      <c r="C54" s="38"/>
      <c r="D54" s="38"/>
      <c r="E54" s="39"/>
      <c r="F54" s="14"/>
      <c r="G54" s="14"/>
      <c r="H54" s="14"/>
    </row>
    <row r="55" spans="1:8" x14ac:dyDescent="0.3">
      <c r="A55" s="12" t="s">
        <v>88</v>
      </c>
      <c r="B55" s="7" t="s">
        <v>89</v>
      </c>
      <c r="C55" s="8" t="s">
        <v>10</v>
      </c>
      <c r="D55" s="18">
        <v>805.44</v>
      </c>
      <c r="E55" s="16">
        <f t="shared" ref="E55:E61" si="3">ROUND(D55*1.18,2)</f>
        <v>950.42</v>
      </c>
      <c r="F55" s="14"/>
      <c r="G55" s="14"/>
      <c r="H55" s="14"/>
    </row>
    <row r="56" spans="1:8" x14ac:dyDescent="0.3">
      <c r="A56" s="12" t="s">
        <v>91</v>
      </c>
      <c r="B56" s="7" t="s">
        <v>90</v>
      </c>
      <c r="C56" s="8" t="s">
        <v>10</v>
      </c>
      <c r="D56" s="18">
        <v>1818.09</v>
      </c>
      <c r="E56" s="16">
        <f t="shared" si="3"/>
        <v>2145.35</v>
      </c>
      <c r="F56" s="14"/>
      <c r="G56" s="14"/>
      <c r="H56" s="14"/>
    </row>
    <row r="57" spans="1:8" x14ac:dyDescent="0.3">
      <c r="A57" s="12" t="s">
        <v>92</v>
      </c>
      <c r="B57" s="7" t="s">
        <v>93</v>
      </c>
      <c r="C57" s="8" t="s">
        <v>10</v>
      </c>
      <c r="D57" s="18">
        <v>2199.46</v>
      </c>
      <c r="E57" s="16">
        <f t="shared" si="3"/>
        <v>2595.36</v>
      </c>
      <c r="F57" s="14"/>
      <c r="G57" s="14"/>
      <c r="H57" s="14"/>
    </row>
    <row r="58" spans="1:8" x14ac:dyDescent="0.3">
      <c r="A58" s="12" t="s">
        <v>94</v>
      </c>
      <c r="B58" s="7" t="s">
        <v>95</v>
      </c>
      <c r="C58" s="8" t="s">
        <v>10</v>
      </c>
      <c r="D58" s="18">
        <v>1181.93</v>
      </c>
      <c r="E58" s="16">
        <f t="shared" si="3"/>
        <v>1394.68</v>
      </c>
      <c r="F58" s="14"/>
      <c r="G58" s="14"/>
      <c r="H58" s="14"/>
    </row>
    <row r="59" spans="1:8" x14ac:dyDescent="0.3">
      <c r="A59" s="12" t="s">
        <v>210</v>
      </c>
      <c r="B59" s="7" t="s">
        <v>209</v>
      </c>
      <c r="C59" s="8" t="s">
        <v>10</v>
      </c>
      <c r="D59" s="18">
        <v>3142.11</v>
      </c>
      <c r="E59" s="16">
        <f t="shared" si="3"/>
        <v>3707.69</v>
      </c>
      <c r="F59" s="14"/>
      <c r="G59" s="14"/>
      <c r="H59" s="14"/>
    </row>
    <row r="60" spans="1:8" x14ac:dyDescent="0.3">
      <c r="A60" s="12" t="s">
        <v>211</v>
      </c>
      <c r="B60" s="7" t="s">
        <v>214</v>
      </c>
      <c r="C60" s="8" t="s">
        <v>10</v>
      </c>
      <c r="D60" s="18">
        <v>2531.19</v>
      </c>
      <c r="E60" s="16">
        <f t="shared" si="3"/>
        <v>2986.8</v>
      </c>
      <c r="F60" s="14"/>
      <c r="G60" s="14"/>
      <c r="H60" s="14"/>
    </row>
    <row r="61" spans="1:8" x14ac:dyDescent="0.3">
      <c r="A61" s="12" t="s">
        <v>212</v>
      </c>
      <c r="B61" s="7" t="s">
        <v>213</v>
      </c>
      <c r="C61" s="8" t="s">
        <v>10</v>
      </c>
      <c r="D61" s="18">
        <v>2068.35</v>
      </c>
      <c r="E61" s="16">
        <f t="shared" si="3"/>
        <v>2440.65</v>
      </c>
      <c r="F61" s="14"/>
      <c r="G61" s="14"/>
      <c r="H61" s="14"/>
    </row>
    <row r="62" spans="1:8" x14ac:dyDescent="0.3">
      <c r="A62" s="37" t="s">
        <v>96</v>
      </c>
      <c r="B62" s="38"/>
      <c r="C62" s="38"/>
      <c r="D62" s="38"/>
      <c r="E62" s="39"/>
      <c r="F62" s="14"/>
      <c r="G62" s="14"/>
      <c r="H62" s="14"/>
    </row>
    <row r="63" spans="1:8" x14ac:dyDescent="0.3">
      <c r="A63" s="12" t="s">
        <v>97</v>
      </c>
      <c r="B63" s="7" t="s">
        <v>101</v>
      </c>
      <c r="C63" s="8" t="s">
        <v>10</v>
      </c>
      <c r="D63" s="18">
        <f>1.6*805.44</f>
        <v>1288.7040000000002</v>
      </c>
      <c r="E63" s="16">
        <f t="shared" ref="E63:E69" si="4">ROUND(D63*1.18,2)</f>
        <v>1520.67</v>
      </c>
      <c r="F63" s="14"/>
      <c r="G63" s="14"/>
      <c r="H63" s="14"/>
    </row>
    <row r="64" spans="1:8" x14ac:dyDescent="0.3">
      <c r="A64" s="12" t="s">
        <v>98</v>
      </c>
      <c r="B64" s="7" t="s">
        <v>102</v>
      </c>
      <c r="C64" s="8" t="s">
        <v>10</v>
      </c>
      <c r="D64" s="18">
        <f>1.6*1818.09</f>
        <v>2908.944</v>
      </c>
      <c r="E64" s="16">
        <f t="shared" si="4"/>
        <v>3432.55</v>
      </c>
      <c r="F64" s="14"/>
      <c r="G64" s="14"/>
      <c r="H64" s="14"/>
    </row>
    <row r="65" spans="1:8" x14ac:dyDescent="0.3">
      <c r="A65" s="12" t="s">
        <v>99</v>
      </c>
      <c r="B65" s="7" t="s">
        <v>103</v>
      </c>
      <c r="C65" s="8" t="s">
        <v>10</v>
      </c>
      <c r="D65" s="18">
        <f>1.6*2199.46</f>
        <v>3519.1360000000004</v>
      </c>
      <c r="E65" s="16">
        <f t="shared" si="4"/>
        <v>4152.58</v>
      </c>
      <c r="F65" s="14"/>
      <c r="G65" s="14"/>
      <c r="H65" s="14"/>
    </row>
    <row r="66" spans="1:8" x14ac:dyDescent="0.3">
      <c r="A66" s="12" t="s">
        <v>100</v>
      </c>
      <c r="B66" s="7" t="s">
        <v>104</v>
      </c>
      <c r="C66" s="8" t="s">
        <v>10</v>
      </c>
      <c r="D66" s="18">
        <v>1853.71</v>
      </c>
      <c r="E66" s="16">
        <f t="shared" si="4"/>
        <v>2187.38</v>
      </c>
      <c r="F66" s="14"/>
      <c r="G66" s="14"/>
      <c r="H66" s="14"/>
    </row>
    <row r="67" spans="1:8" x14ac:dyDescent="0.3">
      <c r="A67" s="12" t="s">
        <v>105</v>
      </c>
      <c r="B67" s="7" t="s">
        <v>106</v>
      </c>
      <c r="C67" s="8" t="s">
        <v>10</v>
      </c>
      <c r="D67" s="18">
        <v>705.78</v>
      </c>
      <c r="E67" s="16">
        <f t="shared" si="4"/>
        <v>832.82</v>
      </c>
      <c r="F67" s="14"/>
      <c r="G67" s="14"/>
      <c r="H67" s="14"/>
    </row>
    <row r="68" spans="1:8" x14ac:dyDescent="0.3">
      <c r="A68" s="12" t="s">
        <v>109</v>
      </c>
      <c r="B68" s="7" t="s">
        <v>108</v>
      </c>
      <c r="C68" s="8" t="s">
        <v>10</v>
      </c>
      <c r="D68" s="18">
        <v>267.37</v>
      </c>
      <c r="E68" s="16">
        <f t="shared" si="4"/>
        <v>315.5</v>
      </c>
      <c r="F68" s="14"/>
      <c r="G68" s="14"/>
      <c r="H68" s="14"/>
    </row>
    <row r="69" spans="1:8" x14ac:dyDescent="0.3">
      <c r="A69" s="12" t="s">
        <v>110</v>
      </c>
      <c r="B69" s="7" t="s">
        <v>107</v>
      </c>
      <c r="C69" s="8" t="s">
        <v>10</v>
      </c>
      <c r="D69" s="18">
        <v>267.37</v>
      </c>
      <c r="E69" s="16">
        <f t="shared" si="4"/>
        <v>315.5</v>
      </c>
      <c r="F69" s="14"/>
      <c r="G69" s="14"/>
      <c r="H69" s="14"/>
    </row>
    <row r="70" spans="1:8" x14ac:dyDescent="0.3">
      <c r="A70" s="37" t="s">
        <v>111</v>
      </c>
      <c r="B70" s="38"/>
      <c r="C70" s="38"/>
      <c r="D70" s="38"/>
      <c r="E70" s="39"/>
      <c r="F70" s="14"/>
      <c r="G70" s="14"/>
      <c r="H70" s="14"/>
    </row>
    <row r="71" spans="1:8" x14ac:dyDescent="0.3">
      <c r="A71" s="12" t="s">
        <v>112</v>
      </c>
      <c r="B71" s="7" t="s">
        <v>16</v>
      </c>
      <c r="C71" s="8" t="s">
        <v>10</v>
      </c>
      <c r="D71" s="18">
        <v>300.63</v>
      </c>
      <c r="E71" s="16">
        <f>ROUND(D71*1.18,2)</f>
        <v>354.74</v>
      </c>
      <c r="F71" s="14"/>
      <c r="G71" s="14"/>
      <c r="H71" s="14"/>
    </row>
    <row r="72" spans="1:8" x14ac:dyDescent="0.3">
      <c r="A72" s="12" t="s">
        <v>113</v>
      </c>
      <c r="B72" s="7" t="s">
        <v>17</v>
      </c>
      <c r="C72" s="8" t="s">
        <v>10</v>
      </c>
      <c r="D72" s="18">
        <v>300.63</v>
      </c>
      <c r="E72" s="16">
        <f>ROUND(D72*1.18,2)</f>
        <v>354.74</v>
      </c>
      <c r="F72" s="14"/>
      <c r="G72" s="14"/>
      <c r="H72" s="14"/>
    </row>
    <row r="73" spans="1:8" x14ac:dyDescent="0.3">
      <c r="A73" s="12" t="s">
        <v>113</v>
      </c>
      <c r="B73" s="7" t="s">
        <v>18</v>
      </c>
      <c r="C73" s="8" t="s">
        <v>10</v>
      </c>
      <c r="D73" s="18">
        <v>300.63</v>
      </c>
      <c r="E73" s="16">
        <f>ROUND(D73*1.18,2)</f>
        <v>354.74</v>
      </c>
      <c r="F73" s="14"/>
      <c r="G73" s="14"/>
      <c r="H73" s="14"/>
    </row>
    <row r="74" spans="1:8" x14ac:dyDescent="0.3">
      <c r="A74" s="37" t="s">
        <v>114</v>
      </c>
      <c r="B74" s="38"/>
      <c r="C74" s="38"/>
      <c r="D74" s="38"/>
      <c r="E74" s="39"/>
      <c r="F74" s="14"/>
      <c r="G74" s="14"/>
      <c r="H74" s="14"/>
    </row>
    <row r="75" spans="1:8" x14ac:dyDescent="0.3">
      <c r="A75" s="12" t="s">
        <v>116</v>
      </c>
      <c r="B75" s="7" t="s">
        <v>16</v>
      </c>
      <c r="C75" s="8" t="s">
        <v>10</v>
      </c>
      <c r="D75" s="18">
        <v>300.63</v>
      </c>
      <c r="E75" s="16">
        <f>ROUND(D75*1.18,2)</f>
        <v>354.74</v>
      </c>
      <c r="F75" s="14"/>
      <c r="G75" s="14"/>
      <c r="H75" s="14"/>
    </row>
    <row r="76" spans="1:8" x14ac:dyDescent="0.3">
      <c r="A76" s="12" t="s">
        <v>117</v>
      </c>
      <c r="B76" s="7" t="s">
        <v>17</v>
      </c>
      <c r="C76" s="8" t="s">
        <v>10</v>
      </c>
      <c r="D76" s="18">
        <v>300.63</v>
      </c>
      <c r="E76" s="16">
        <f>ROUND(D76*1.18,2)</f>
        <v>354.74</v>
      </c>
      <c r="F76" s="14"/>
      <c r="G76" s="14"/>
      <c r="H76" s="14"/>
    </row>
    <row r="77" spans="1:8" x14ac:dyDescent="0.3">
      <c r="A77" s="12" t="s">
        <v>117</v>
      </c>
      <c r="B77" s="7" t="s">
        <v>18</v>
      </c>
      <c r="C77" s="8" t="s">
        <v>10</v>
      </c>
      <c r="D77" s="18">
        <v>300.63</v>
      </c>
      <c r="E77" s="16">
        <f>ROUND(D77*1.18,2)</f>
        <v>354.74</v>
      </c>
      <c r="F77" s="14"/>
      <c r="G77" s="14"/>
      <c r="H77" s="14"/>
    </row>
    <row r="78" spans="1:8" x14ac:dyDescent="0.3">
      <c r="A78" s="37" t="s">
        <v>634</v>
      </c>
      <c r="B78" s="38"/>
      <c r="C78" s="38"/>
      <c r="D78" s="38"/>
      <c r="E78" s="39"/>
      <c r="F78" s="14"/>
      <c r="G78" s="14"/>
      <c r="H78" s="14"/>
    </row>
    <row r="79" spans="1:8" x14ac:dyDescent="0.3">
      <c r="A79" s="37" t="s">
        <v>115</v>
      </c>
      <c r="B79" s="38"/>
      <c r="C79" s="38"/>
      <c r="D79" s="38"/>
      <c r="E79" s="39"/>
      <c r="F79" s="14"/>
      <c r="G79" s="14"/>
      <c r="H79" s="14"/>
    </row>
    <row r="80" spans="1:8" x14ac:dyDescent="0.3">
      <c r="A80" s="12" t="s">
        <v>122</v>
      </c>
      <c r="B80" s="7" t="s">
        <v>118</v>
      </c>
      <c r="C80" s="8" t="s">
        <v>10</v>
      </c>
      <c r="D80" s="18">
        <v>234.69</v>
      </c>
      <c r="E80" s="16">
        <f>ROUND(D80*1.18,2)</f>
        <v>276.93</v>
      </c>
      <c r="F80" s="14"/>
      <c r="G80" s="14"/>
      <c r="H80" s="14"/>
    </row>
    <row r="81" spans="1:8" x14ac:dyDescent="0.3">
      <c r="A81" s="12" t="s">
        <v>123</v>
      </c>
      <c r="B81" s="7" t="s">
        <v>119</v>
      </c>
      <c r="C81" s="8" t="s">
        <v>10</v>
      </c>
      <c r="D81" s="18">
        <v>955.51</v>
      </c>
      <c r="E81" s="16">
        <f>ROUND(D81*1.18,2)</f>
        <v>1127.5</v>
      </c>
      <c r="F81" s="14"/>
      <c r="G81" s="14"/>
      <c r="H81" s="14"/>
    </row>
    <row r="82" spans="1:8" x14ac:dyDescent="0.3">
      <c r="A82" s="12" t="s">
        <v>124</v>
      </c>
      <c r="B82" s="7" t="s">
        <v>120</v>
      </c>
      <c r="C82" s="8" t="s">
        <v>10</v>
      </c>
      <c r="D82" s="18">
        <v>706.45</v>
      </c>
      <c r="E82" s="16">
        <f>ROUND(D82*1.18,2)</f>
        <v>833.61</v>
      </c>
      <c r="F82" s="14"/>
      <c r="G82" s="14"/>
      <c r="H82" s="14"/>
    </row>
    <row r="83" spans="1:8" ht="37.5" x14ac:dyDescent="0.3">
      <c r="A83" s="12" t="s">
        <v>125</v>
      </c>
      <c r="B83" s="7" t="s">
        <v>121</v>
      </c>
      <c r="C83" s="8" t="s">
        <v>10</v>
      </c>
      <c r="D83" s="18">
        <v>1067.32</v>
      </c>
      <c r="E83" s="16">
        <f>ROUND(D83*1.18,2)</f>
        <v>1259.44</v>
      </c>
      <c r="F83" s="14"/>
      <c r="G83" s="14"/>
      <c r="H83" s="14"/>
    </row>
    <row r="84" spans="1:8" x14ac:dyDescent="0.3">
      <c r="A84" s="37" t="s">
        <v>136</v>
      </c>
      <c r="B84" s="38"/>
      <c r="C84" s="38"/>
      <c r="D84" s="38"/>
      <c r="E84" s="39"/>
      <c r="F84" s="14"/>
      <c r="G84" s="14"/>
      <c r="H84" s="14"/>
    </row>
    <row r="85" spans="1:8" x14ac:dyDescent="0.3">
      <c r="A85" s="12" t="s">
        <v>126</v>
      </c>
      <c r="B85" s="7" t="s">
        <v>129</v>
      </c>
      <c r="C85" s="8" t="s">
        <v>10</v>
      </c>
      <c r="D85" s="18">
        <v>140.81</v>
      </c>
      <c r="E85" s="16">
        <f>ROUND(D85*1.18,2)</f>
        <v>166.16</v>
      </c>
      <c r="F85" s="14"/>
      <c r="G85" s="14"/>
      <c r="H85" s="14"/>
    </row>
    <row r="86" spans="1:8" x14ac:dyDescent="0.3">
      <c r="A86" s="12" t="s">
        <v>133</v>
      </c>
      <c r="B86" s="7" t="s">
        <v>130</v>
      </c>
      <c r="C86" s="8" t="s">
        <v>10</v>
      </c>
      <c r="D86" s="18">
        <v>573.29999999999995</v>
      </c>
      <c r="E86" s="16">
        <f>ROUND(D86*1.18,2)</f>
        <v>676.49</v>
      </c>
      <c r="F86" s="14"/>
      <c r="G86" s="14"/>
      <c r="H86" s="14"/>
    </row>
    <row r="87" spans="1:8" x14ac:dyDescent="0.3">
      <c r="A87" s="12" t="s">
        <v>134</v>
      </c>
      <c r="B87" s="7" t="s">
        <v>131</v>
      </c>
      <c r="C87" s="8" t="s">
        <v>10</v>
      </c>
      <c r="D87" s="18">
        <v>408.22</v>
      </c>
      <c r="E87" s="16">
        <f>ROUND(D87*1.18,2)</f>
        <v>481.7</v>
      </c>
      <c r="F87" s="14"/>
      <c r="G87" s="14"/>
      <c r="H87" s="14"/>
    </row>
    <row r="88" spans="1:8" ht="37.5" x14ac:dyDescent="0.3">
      <c r="A88" s="12" t="s">
        <v>135</v>
      </c>
      <c r="B88" s="7" t="s">
        <v>132</v>
      </c>
      <c r="C88" s="8" t="s">
        <v>10</v>
      </c>
      <c r="D88" s="18">
        <v>624.74</v>
      </c>
      <c r="E88" s="16">
        <f>ROUND(D88*1.18,2)</f>
        <v>737.19</v>
      </c>
      <c r="F88" s="14"/>
      <c r="G88" s="14"/>
      <c r="H88" s="14"/>
    </row>
    <row r="89" spans="1:8" x14ac:dyDescent="0.3">
      <c r="A89" s="37" t="s">
        <v>127</v>
      </c>
      <c r="B89" s="38"/>
      <c r="C89" s="38"/>
      <c r="D89" s="38"/>
      <c r="E89" s="39"/>
      <c r="F89" s="14"/>
      <c r="G89" s="14"/>
      <c r="H89" s="14"/>
    </row>
    <row r="90" spans="1:8" x14ac:dyDescent="0.3">
      <c r="A90" s="12" t="s">
        <v>128</v>
      </c>
      <c r="B90" s="7" t="s">
        <v>11</v>
      </c>
      <c r="C90" s="8" t="s">
        <v>10</v>
      </c>
      <c r="D90" s="18">
        <f>706.45+624.74</f>
        <v>1331.19</v>
      </c>
      <c r="E90" s="16">
        <f>ROUND(D90*1.18,2)</f>
        <v>1570.8</v>
      </c>
      <c r="F90" s="14"/>
      <c r="G90" s="14"/>
      <c r="H90" s="14"/>
    </row>
    <row r="91" spans="1:8" x14ac:dyDescent="0.3">
      <c r="A91" s="37" t="s">
        <v>138</v>
      </c>
      <c r="B91" s="38"/>
      <c r="C91" s="38"/>
      <c r="D91" s="38"/>
      <c r="E91" s="39"/>
      <c r="F91" s="14"/>
      <c r="G91" s="14"/>
      <c r="H91" s="14"/>
    </row>
    <row r="92" spans="1:8" x14ac:dyDescent="0.3">
      <c r="A92" s="12" t="s">
        <v>137</v>
      </c>
      <c r="B92" s="7" t="s">
        <v>139</v>
      </c>
      <c r="C92" s="8" t="s">
        <v>12</v>
      </c>
      <c r="D92" s="18">
        <v>300.63</v>
      </c>
      <c r="E92" s="16">
        <f>ROUND(D92*1.18,2)</f>
        <v>354.74</v>
      </c>
      <c r="F92" s="14"/>
      <c r="G92" s="14"/>
      <c r="H92" s="14"/>
    </row>
    <row r="93" spans="1:8" x14ac:dyDescent="0.3">
      <c r="A93" s="12" t="s">
        <v>140</v>
      </c>
      <c r="B93" s="7" t="s">
        <v>13</v>
      </c>
      <c r="C93" s="8" t="s">
        <v>12</v>
      </c>
      <c r="D93" s="18">
        <v>300.63</v>
      </c>
      <c r="E93" s="16">
        <f t="shared" ref="E93:E99" si="5">ROUND(D93*1.18,2)</f>
        <v>354.74</v>
      </c>
      <c r="F93" s="14"/>
      <c r="G93" s="14"/>
      <c r="H93" s="14"/>
    </row>
    <row r="94" spans="1:8" ht="37.5" x14ac:dyDescent="0.3">
      <c r="A94" s="12" t="s">
        <v>141</v>
      </c>
      <c r="B94" s="7" t="s">
        <v>14</v>
      </c>
      <c r="C94" s="8" t="s">
        <v>12</v>
      </c>
      <c r="D94" s="18">
        <v>300.63</v>
      </c>
      <c r="E94" s="16">
        <f t="shared" si="5"/>
        <v>354.74</v>
      </c>
      <c r="F94" s="14"/>
      <c r="G94" s="14"/>
      <c r="H94" s="14"/>
    </row>
    <row r="95" spans="1:8" ht="37.5" x14ac:dyDescent="0.3">
      <c r="A95" s="12" t="s">
        <v>143</v>
      </c>
      <c r="B95" s="7" t="s">
        <v>142</v>
      </c>
      <c r="C95" s="8" t="s">
        <v>12</v>
      </c>
      <c r="D95" s="18">
        <v>300.63</v>
      </c>
      <c r="E95" s="16">
        <f t="shared" si="5"/>
        <v>354.74</v>
      </c>
      <c r="F95" s="14"/>
      <c r="G95" s="14"/>
      <c r="H95" s="14"/>
    </row>
    <row r="96" spans="1:8" x14ac:dyDescent="0.3">
      <c r="A96" s="12" t="s">
        <v>144</v>
      </c>
      <c r="B96" s="7" t="s">
        <v>15</v>
      </c>
      <c r="C96" s="8" t="s">
        <v>12</v>
      </c>
      <c r="D96" s="18">
        <v>300.63</v>
      </c>
      <c r="E96" s="16">
        <f t="shared" si="5"/>
        <v>354.74</v>
      </c>
      <c r="F96" s="14"/>
      <c r="G96" s="14"/>
      <c r="H96" s="14"/>
    </row>
    <row r="97" spans="1:8" x14ac:dyDescent="0.3">
      <c r="A97" s="37" t="s">
        <v>145</v>
      </c>
      <c r="B97" s="38"/>
      <c r="C97" s="38"/>
      <c r="D97" s="38"/>
      <c r="E97" s="39"/>
      <c r="F97" s="14"/>
      <c r="G97" s="14"/>
      <c r="H97" s="14"/>
    </row>
    <row r="98" spans="1:8" x14ac:dyDescent="0.3">
      <c r="A98" s="12" t="s">
        <v>149</v>
      </c>
      <c r="B98" s="7" t="s">
        <v>146</v>
      </c>
      <c r="C98" s="8" t="s">
        <v>147</v>
      </c>
      <c r="D98" s="18">
        <v>158.24</v>
      </c>
      <c r="E98" s="16">
        <f>ROUND(D98*1.18,2)</f>
        <v>186.72</v>
      </c>
      <c r="F98" s="14"/>
      <c r="G98" s="14"/>
      <c r="H98" s="14"/>
    </row>
    <row r="99" spans="1:8" x14ac:dyDescent="0.3">
      <c r="A99" s="12" t="s">
        <v>150</v>
      </c>
      <c r="B99" s="7" t="s">
        <v>148</v>
      </c>
      <c r="C99" s="8" t="s">
        <v>147</v>
      </c>
      <c r="D99" s="18">
        <v>143.51</v>
      </c>
      <c r="E99" s="16">
        <f t="shared" si="5"/>
        <v>169.34</v>
      </c>
      <c r="F99" s="14"/>
      <c r="G99" s="14"/>
      <c r="H99" s="14"/>
    </row>
    <row r="100" spans="1:8" x14ac:dyDescent="0.3">
      <c r="A100" s="37" t="s">
        <v>151</v>
      </c>
      <c r="B100" s="38"/>
      <c r="C100" s="38"/>
      <c r="D100" s="38"/>
      <c r="E100" s="39"/>
      <c r="F100" s="14"/>
      <c r="G100" s="14"/>
      <c r="H100" s="14"/>
    </row>
    <row r="101" spans="1:8" x14ac:dyDescent="0.3">
      <c r="A101" s="12" t="s">
        <v>152</v>
      </c>
      <c r="B101" s="7" t="s">
        <v>154</v>
      </c>
      <c r="C101" s="8" t="s">
        <v>12</v>
      </c>
      <c r="D101" s="18">
        <v>172.36</v>
      </c>
      <c r="E101" s="16">
        <f>ROUND(D101*1.18,2)</f>
        <v>203.38</v>
      </c>
      <c r="F101" s="14"/>
      <c r="G101" s="14"/>
      <c r="H101" s="14"/>
    </row>
    <row r="102" spans="1:8" x14ac:dyDescent="0.3">
      <c r="A102" s="12" t="s">
        <v>153</v>
      </c>
      <c r="B102" s="7" t="s">
        <v>155</v>
      </c>
      <c r="C102" s="8" t="s">
        <v>12</v>
      </c>
      <c r="D102" s="18">
        <v>23.97</v>
      </c>
      <c r="E102" s="16">
        <f>ROUND(D102*1.18,2)</f>
        <v>28.28</v>
      </c>
      <c r="F102" s="14"/>
      <c r="G102" s="14"/>
      <c r="H102" s="14"/>
    </row>
    <row r="103" spans="1:8" x14ac:dyDescent="0.3">
      <c r="A103" s="12" t="s">
        <v>156</v>
      </c>
      <c r="B103" s="7" t="s">
        <v>157</v>
      </c>
      <c r="C103" s="8" t="s">
        <v>12</v>
      </c>
      <c r="D103" s="18">
        <v>84.8</v>
      </c>
      <c r="E103" s="16">
        <f>ROUND(D103*1.18,2)</f>
        <v>100.06</v>
      </c>
      <c r="F103" s="14"/>
      <c r="G103" s="14"/>
      <c r="H103" s="14"/>
    </row>
    <row r="104" spans="1:8" x14ac:dyDescent="0.3">
      <c r="A104" s="12" t="s">
        <v>158</v>
      </c>
      <c r="B104" s="7" t="s">
        <v>159</v>
      </c>
      <c r="C104" s="8" t="s">
        <v>12</v>
      </c>
      <c r="D104" s="18">
        <v>46.69</v>
      </c>
      <c r="E104" s="16">
        <f>ROUND(D104*1.18,2)</f>
        <v>55.09</v>
      </c>
      <c r="F104" s="14"/>
      <c r="G104" s="14"/>
      <c r="H104" s="14"/>
    </row>
    <row r="105" spans="1:8" x14ac:dyDescent="0.3">
      <c r="A105" s="37" t="s">
        <v>163</v>
      </c>
      <c r="B105" s="38"/>
      <c r="C105" s="38"/>
      <c r="D105" s="38"/>
      <c r="E105" s="39"/>
      <c r="F105" s="14"/>
      <c r="G105" s="14"/>
      <c r="H105" s="14"/>
    </row>
    <row r="106" spans="1:8" x14ac:dyDescent="0.3">
      <c r="A106" s="12" t="s">
        <v>160</v>
      </c>
      <c r="B106" s="7" t="s">
        <v>165</v>
      </c>
      <c r="C106" s="8" t="s">
        <v>12</v>
      </c>
      <c r="D106" s="18">
        <v>610.86</v>
      </c>
      <c r="E106" s="16">
        <f>ROUND(D106*1.18,2)</f>
        <v>720.81</v>
      </c>
      <c r="F106" s="14"/>
      <c r="G106" s="14"/>
      <c r="H106" s="14"/>
    </row>
    <row r="107" spans="1:8" x14ac:dyDescent="0.3">
      <c r="A107" s="12" t="s">
        <v>161</v>
      </c>
      <c r="B107" s="7" t="s">
        <v>164</v>
      </c>
      <c r="C107" s="8" t="s">
        <v>12</v>
      </c>
      <c r="D107" s="18">
        <v>613.51</v>
      </c>
      <c r="E107" s="16">
        <f>ROUND(D107*1.18,2)</f>
        <v>723.94</v>
      </c>
      <c r="F107" s="14"/>
      <c r="G107" s="14"/>
      <c r="H107" s="14"/>
    </row>
    <row r="108" spans="1:8" x14ac:dyDescent="0.3">
      <c r="A108" s="12" t="s">
        <v>162</v>
      </c>
      <c r="B108" s="7" t="s">
        <v>166</v>
      </c>
      <c r="C108" s="8" t="s">
        <v>12</v>
      </c>
      <c r="D108" s="18">
        <v>610.86</v>
      </c>
      <c r="E108" s="16">
        <f>ROUND(D108*1.18,2)</f>
        <v>720.81</v>
      </c>
      <c r="F108" s="14"/>
      <c r="G108" s="14"/>
      <c r="H108" s="14"/>
    </row>
    <row r="109" spans="1:8" x14ac:dyDescent="0.3">
      <c r="A109" s="37" t="s">
        <v>637</v>
      </c>
      <c r="B109" s="38"/>
      <c r="C109" s="38"/>
      <c r="D109" s="38"/>
      <c r="E109" s="39"/>
      <c r="F109" s="14"/>
      <c r="G109" s="14"/>
      <c r="H109" s="14"/>
    </row>
    <row r="110" spans="1:8" x14ac:dyDescent="0.3">
      <c r="A110" s="12" t="s">
        <v>173</v>
      </c>
      <c r="B110" s="7" t="s">
        <v>167</v>
      </c>
      <c r="C110" s="8" t="s">
        <v>168</v>
      </c>
      <c r="D110" s="18">
        <v>555.51</v>
      </c>
      <c r="E110" s="16">
        <f>ROUND(D110*1.18,2)</f>
        <v>655.5</v>
      </c>
      <c r="F110" s="14"/>
      <c r="G110" s="14"/>
      <c r="H110" s="14"/>
    </row>
    <row r="111" spans="1:8" x14ac:dyDescent="0.3">
      <c r="A111" s="12" t="s">
        <v>174</v>
      </c>
      <c r="B111" s="7" t="s">
        <v>169</v>
      </c>
      <c r="C111" s="8" t="s">
        <v>9</v>
      </c>
      <c r="D111" s="18">
        <v>555.51</v>
      </c>
      <c r="E111" s="16">
        <f t="shared" ref="E111:E116" si="6">ROUND(D111*1.18,2)</f>
        <v>655.5</v>
      </c>
      <c r="F111" s="14"/>
      <c r="G111" s="14"/>
      <c r="H111" s="14"/>
    </row>
    <row r="112" spans="1:8" x14ac:dyDescent="0.3">
      <c r="A112" s="12" t="s">
        <v>175</v>
      </c>
      <c r="B112" s="7" t="s">
        <v>170</v>
      </c>
      <c r="C112" s="8" t="s">
        <v>171</v>
      </c>
      <c r="D112" s="18">
        <v>833.18</v>
      </c>
      <c r="E112" s="16">
        <f t="shared" si="6"/>
        <v>983.15</v>
      </c>
      <c r="F112" s="14"/>
      <c r="G112" s="14"/>
      <c r="H112" s="14"/>
    </row>
    <row r="113" spans="1:8" x14ac:dyDescent="0.3">
      <c r="A113" s="12" t="s">
        <v>176</v>
      </c>
      <c r="B113" s="7" t="s">
        <v>172</v>
      </c>
      <c r="C113" s="8" t="s">
        <v>12</v>
      </c>
      <c r="D113" s="18">
        <v>86.04</v>
      </c>
      <c r="E113" s="16">
        <f t="shared" si="6"/>
        <v>101.53</v>
      </c>
      <c r="F113" s="14"/>
      <c r="G113" s="14"/>
      <c r="H113" s="14"/>
    </row>
    <row r="114" spans="1:8" x14ac:dyDescent="0.3">
      <c r="A114" s="12" t="s">
        <v>187</v>
      </c>
      <c r="B114" s="7" t="s">
        <v>190</v>
      </c>
      <c r="C114" s="8" t="s">
        <v>193</v>
      </c>
      <c r="D114" s="18">
        <v>236.85</v>
      </c>
      <c r="E114" s="16">
        <f t="shared" si="6"/>
        <v>279.48</v>
      </c>
      <c r="F114" s="14"/>
      <c r="G114" s="14"/>
      <c r="H114" s="14"/>
    </row>
    <row r="115" spans="1:8" x14ac:dyDescent="0.3">
      <c r="A115" s="12" t="s">
        <v>188</v>
      </c>
      <c r="B115" s="7" t="s">
        <v>191</v>
      </c>
      <c r="C115" s="8" t="s">
        <v>193</v>
      </c>
      <c r="D115" s="18">
        <v>309.42</v>
      </c>
      <c r="E115" s="16">
        <f t="shared" si="6"/>
        <v>365.12</v>
      </c>
      <c r="F115" s="14"/>
      <c r="G115" s="14"/>
      <c r="H115" s="14"/>
    </row>
    <row r="116" spans="1:8" x14ac:dyDescent="0.3">
      <c r="A116" s="12" t="s">
        <v>189</v>
      </c>
      <c r="B116" s="7" t="s">
        <v>192</v>
      </c>
      <c r="C116" s="8" t="s">
        <v>193</v>
      </c>
      <c r="D116" s="18">
        <v>373.75</v>
      </c>
      <c r="E116" s="16">
        <f t="shared" si="6"/>
        <v>441.03</v>
      </c>
      <c r="F116" s="14"/>
      <c r="G116" s="14"/>
      <c r="H116" s="14"/>
    </row>
    <row r="117" spans="1:8" ht="37.5" x14ac:dyDescent="0.3">
      <c r="A117" s="12" t="s">
        <v>640</v>
      </c>
      <c r="B117" s="7" t="s">
        <v>641</v>
      </c>
      <c r="C117" s="8" t="s">
        <v>193</v>
      </c>
      <c r="D117" s="30"/>
      <c r="E117" s="16">
        <f>ROUND(D117*1.18,2)</f>
        <v>0</v>
      </c>
      <c r="F117" s="14"/>
      <c r="G117" s="14"/>
      <c r="H117" s="14"/>
    </row>
    <row r="118" spans="1:8" x14ac:dyDescent="0.3">
      <c r="A118" s="37" t="s">
        <v>181</v>
      </c>
      <c r="B118" s="38"/>
      <c r="C118" s="38"/>
      <c r="D118" s="38"/>
      <c r="E118" s="39"/>
      <c r="F118" s="14"/>
      <c r="G118" s="14"/>
      <c r="H118" s="14"/>
    </row>
    <row r="119" spans="1:8" x14ac:dyDescent="0.3">
      <c r="A119" s="37" t="s">
        <v>194</v>
      </c>
      <c r="B119" s="38"/>
      <c r="C119" s="38"/>
      <c r="D119" s="38"/>
      <c r="E119" s="39"/>
      <c r="F119" s="14"/>
      <c r="G119" s="14"/>
      <c r="H119" s="14"/>
    </row>
    <row r="120" spans="1:8" x14ac:dyDescent="0.3">
      <c r="A120" s="12" t="s">
        <v>177</v>
      </c>
      <c r="B120" s="7" t="s">
        <v>183</v>
      </c>
      <c r="C120" s="8" t="s">
        <v>182</v>
      </c>
      <c r="D120" s="18">
        <f>311.37+342.93</f>
        <v>654.29999999999995</v>
      </c>
      <c r="E120" s="16">
        <f>ROUND(D120*1.18,2)</f>
        <v>772.07</v>
      </c>
      <c r="F120" s="14"/>
      <c r="G120" s="14"/>
      <c r="H120" s="14"/>
    </row>
    <row r="121" spans="1:8" x14ac:dyDescent="0.3">
      <c r="A121" s="12" t="s">
        <v>178</v>
      </c>
      <c r="B121" s="7" t="s">
        <v>184</v>
      </c>
      <c r="C121" s="8" t="s">
        <v>182</v>
      </c>
      <c r="D121" s="18">
        <f>530.39+311.37</f>
        <v>841.76</v>
      </c>
      <c r="E121" s="16">
        <f>ROUND(D121*1.18,2)</f>
        <v>993.28</v>
      </c>
      <c r="F121" s="14"/>
      <c r="G121" s="14"/>
      <c r="H121" s="14"/>
    </row>
    <row r="122" spans="1:8" x14ac:dyDescent="0.3">
      <c r="A122" s="12" t="s">
        <v>179</v>
      </c>
      <c r="B122" s="7" t="s">
        <v>185</v>
      </c>
      <c r="C122" s="8" t="s">
        <v>182</v>
      </c>
      <c r="D122" s="18">
        <f>311.37+702.77</f>
        <v>1014.14</v>
      </c>
      <c r="E122" s="16">
        <f>ROUND(D122*1.18,2)</f>
        <v>1196.69</v>
      </c>
      <c r="F122" s="14"/>
      <c r="G122" s="14"/>
      <c r="H122" s="14"/>
    </row>
    <row r="123" spans="1:8" x14ac:dyDescent="0.3">
      <c r="A123" s="12" t="s">
        <v>180</v>
      </c>
      <c r="B123" s="7" t="s">
        <v>186</v>
      </c>
      <c r="C123" s="8" t="s">
        <v>20</v>
      </c>
      <c r="D123" s="18">
        <v>94.29</v>
      </c>
      <c r="E123" s="16">
        <f>ROUND(D123*1.18,2)</f>
        <v>111.26</v>
      </c>
      <c r="F123" s="14"/>
      <c r="G123" s="14"/>
      <c r="H123" s="14"/>
    </row>
    <row r="124" spans="1:8" x14ac:dyDescent="0.3">
      <c r="A124" s="12" t="s">
        <v>635</v>
      </c>
      <c r="B124" s="7" t="s">
        <v>638</v>
      </c>
      <c r="C124" s="8" t="s">
        <v>636</v>
      </c>
      <c r="D124" s="18">
        <v>211.55</v>
      </c>
      <c r="E124" s="16">
        <f>ROUND(D124*1.18,2)</f>
        <v>249.63</v>
      </c>
      <c r="F124" s="14"/>
      <c r="G124" s="14"/>
      <c r="H124" s="14"/>
    </row>
    <row r="125" spans="1:8" x14ac:dyDescent="0.3">
      <c r="A125" s="37" t="s">
        <v>195</v>
      </c>
      <c r="B125" s="38"/>
      <c r="C125" s="38"/>
      <c r="D125" s="38"/>
      <c r="E125" s="39"/>
      <c r="F125" s="14"/>
      <c r="G125" s="14"/>
      <c r="H125" s="14"/>
    </row>
    <row r="126" spans="1:8" x14ac:dyDescent="0.3">
      <c r="A126" s="12" t="s">
        <v>198</v>
      </c>
      <c r="B126" s="7" t="s">
        <v>196</v>
      </c>
      <c r="C126" s="8" t="s">
        <v>168</v>
      </c>
      <c r="D126" s="18">
        <v>594.41999999999996</v>
      </c>
      <c r="E126" s="16">
        <f t="shared" ref="E126:E131" si="7">ROUND(D126*1.18,2)</f>
        <v>701.42</v>
      </c>
      <c r="F126" s="14"/>
      <c r="G126" s="14"/>
      <c r="H126" s="14"/>
    </row>
    <row r="127" spans="1:8" x14ac:dyDescent="0.3">
      <c r="A127" s="12" t="s">
        <v>199</v>
      </c>
      <c r="B127" s="7" t="s">
        <v>197</v>
      </c>
      <c r="C127" s="8" t="s">
        <v>168</v>
      </c>
      <c r="D127" s="18">
        <f>530.39+311.37</f>
        <v>841.76</v>
      </c>
      <c r="E127" s="16">
        <f t="shared" si="7"/>
        <v>993.28</v>
      </c>
      <c r="F127" s="14"/>
      <c r="G127" s="14"/>
      <c r="H127" s="14"/>
    </row>
    <row r="128" spans="1:8" x14ac:dyDescent="0.3">
      <c r="A128" s="12" t="s">
        <v>200</v>
      </c>
      <c r="B128" s="7" t="s">
        <v>202</v>
      </c>
      <c r="C128" s="8" t="s">
        <v>168</v>
      </c>
      <c r="D128" s="18">
        <v>1667.25</v>
      </c>
      <c r="E128" s="16">
        <f t="shared" si="7"/>
        <v>1967.36</v>
      </c>
      <c r="F128" s="14"/>
      <c r="G128" s="14"/>
      <c r="H128" s="14"/>
    </row>
    <row r="129" spans="1:8" x14ac:dyDescent="0.3">
      <c r="A129" s="12" t="s">
        <v>201</v>
      </c>
      <c r="B129" s="7" t="s">
        <v>203</v>
      </c>
      <c r="C129" s="8" t="s">
        <v>168</v>
      </c>
      <c r="D129" s="18">
        <v>2046.38</v>
      </c>
      <c r="E129" s="16">
        <f t="shared" si="7"/>
        <v>2414.73</v>
      </c>
      <c r="F129" s="14"/>
      <c r="G129" s="14"/>
      <c r="H129" s="14"/>
    </row>
    <row r="130" spans="1:8" x14ac:dyDescent="0.3">
      <c r="A130" s="12" t="s">
        <v>204</v>
      </c>
      <c r="B130" s="7" t="s">
        <v>206</v>
      </c>
      <c r="C130" s="8" t="s">
        <v>168</v>
      </c>
      <c r="D130" s="18">
        <v>434.44</v>
      </c>
      <c r="E130" s="16">
        <f t="shared" si="7"/>
        <v>512.64</v>
      </c>
      <c r="F130" s="14"/>
      <c r="G130" s="14"/>
      <c r="H130" s="14"/>
    </row>
    <row r="131" spans="1:8" x14ac:dyDescent="0.3">
      <c r="A131" s="12" t="s">
        <v>205</v>
      </c>
      <c r="B131" s="7" t="s">
        <v>207</v>
      </c>
      <c r="C131" s="8" t="s">
        <v>168</v>
      </c>
      <c r="D131" s="18">
        <v>476.37</v>
      </c>
      <c r="E131" s="16">
        <f t="shared" si="7"/>
        <v>562.12</v>
      </c>
      <c r="F131" s="14"/>
      <c r="G131" s="14"/>
      <c r="H131" s="14"/>
    </row>
    <row r="132" spans="1:8" x14ac:dyDescent="0.3">
      <c r="A132" s="37" t="s">
        <v>215</v>
      </c>
      <c r="B132" s="38"/>
      <c r="C132" s="38"/>
      <c r="D132" s="38"/>
      <c r="E132" s="39"/>
      <c r="F132" s="14"/>
      <c r="G132" s="14"/>
      <c r="H132" s="14"/>
    </row>
    <row r="133" spans="1:8" ht="37.5" x14ac:dyDescent="0.3">
      <c r="A133" s="12" t="s">
        <v>216</v>
      </c>
      <c r="B133" s="7" t="s">
        <v>218</v>
      </c>
      <c r="C133" s="8" t="s">
        <v>219</v>
      </c>
      <c r="D133" s="18">
        <v>2444.44</v>
      </c>
      <c r="E133" s="16">
        <f t="shared" ref="E133:E138" si="8">ROUND(D133*1.18,2)</f>
        <v>2884.44</v>
      </c>
      <c r="F133" s="14"/>
      <c r="G133" s="14"/>
      <c r="H133" s="14"/>
    </row>
    <row r="134" spans="1:8" x14ac:dyDescent="0.3">
      <c r="A134" s="12" t="s">
        <v>217</v>
      </c>
      <c r="B134" s="7" t="s">
        <v>220</v>
      </c>
      <c r="C134" s="8" t="s">
        <v>221</v>
      </c>
      <c r="D134" s="18">
        <v>1272.98</v>
      </c>
      <c r="E134" s="16">
        <f t="shared" si="8"/>
        <v>1502.12</v>
      </c>
      <c r="F134" s="14"/>
      <c r="G134" s="14"/>
      <c r="H134" s="14"/>
    </row>
    <row r="135" spans="1:8" x14ac:dyDescent="0.3">
      <c r="A135" s="12" t="s">
        <v>222</v>
      </c>
      <c r="B135" s="7" t="s">
        <v>223</v>
      </c>
      <c r="C135" s="8" t="s">
        <v>224</v>
      </c>
      <c r="D135" s="18">
        <v>1955.66</v>
      </c>
      <c r="E135" s="16">
        <f t="shared" si="8"/>
        <v>2307.6799999999998</v>
      </c>
      <c r="F135" s="14"/>
      <c r="G135" s="14"/>
      <c r="H135" s="14"/>
    </row>
    <row r="136" spans="1:8" x14ac:dyDescent="0.3">
      <c r="A136" s="12" t="s">
        <v>225</v>
      </c>
      <c r="B136" s="7" t="s">
        <v>226</v>
      </c>
      <c r="C136" s="8" t="s">
        <v>227</v>
      </c>
      <c r="D136" s="18">
        <v>1866.38</v>
      </c>
      <c r="E136" s="16">
        <f t="shared" si="8"/>
        <v>2202.33</v>
      </c>
      <c r="F136" s="14"/>
      <c r="G136" s="14"/>
      <c r="H136" s="14"/>
    </row>
    <row r="137" spans="1:8" x14ac:dyDescent="0.3">
      <c r="A137" s="12" t="s">
        <v>230</v>
      </c>
      <c r="B137" s="7" t="s">
        <v>228</v>
      </c>
      <c r="C137" s="8" t="s">
        <v>229</v>
      </c>
      <c r="D137" s="18">
        <v>1874.75</v>
      </c>
      <c r="E137" s="16">
        <f t="shared" si="8"/>
        <v>2212.21</v>
      </c>
      <c r="F137" s="14"/>
      <c r="G137" s="14"/>
      <c r="H137" s="14"/>
    </row>
    <row r="138" spans="1:8" x14ac:dyDescent="0.3">
      <c r="A138" s="12" t="s">
        <v>231</v>
      </c>
      <c r="B138" s="7" t="s">
        <v>232</v>
      </c>
      <c r="C138" s="8" t="s">
        <v>9</v>
      </c>
      <c r="D138" s="18">
        <v>2072.96</v>
      </c>
      <c r="E138" s="16">
        <f t="shared" si="8"/>
        <v>2446.09</v>
      </c>
      <c r="F138" s="14"/>
      <c r="G138" s="14"/>
      <c r="H138" s="14"/>
    </row>
    <row r="139" spans="1:8" x14ac:dyDescent="0.3">
      <c r="A139" s="37" t="s">
        <v>233</v>
      </c>
      <c r="B139" s="38"/>
      <c r="C139" s="38"/>
      <c r="D139" s="38"/>
      <c r="E139" s="39"/>
      <c r="F139" s="14"/>
      <c r="G139" s="14"/>
      <c r="H139" s="14"/>
    </row>
    <row r="140" spans="1:8" ht="38.25" thickBot="1" x14ac:dyDescent="0.35">
      <c r="A140" s="12" t="s">
        <v>235</v>
      </c>
      <c r="B140" s="7" t="s">
        <v>234</v>
      </c>
      <c r="C140" s="8" t="s">
        <v>219</v>
      </c>
      <c r="D140" s="18">
        <v>2444.44</v>
      </c>
      <c r="E140" s="16">
        <f>ROUND(D140*1.18,2)</f>
        <v>2884.44</v>
      </c>
      <c r="F140" s="14"/>
      <c r="G140" s="14"/>
      <c r="H140" s="14"/>
    </row>
    <row r="141" spans="1:8" ht="19.5" thickBot="1" x14ac:dyDescent="0.35">
      <c r="A141" s="56" t="s">
        <v>236</v>
      </c>
      <c r="B141" s="57"/>
      <c r="C141" s="57"/>
      <c r="D141" s="57"/>
      <c r="E141" s="58"/>
      <c r="F141" s="14"/>
      <c r="G141" s="14"/>
      <c r="H141" s="14"/>
    </row>
    <row r="142" spans="1:8" x14ac:dyDescent="0.3">
      <c r="A142" s="56" t="s">
        <v>325</v>
      </c>
      <c r="B142" s="57"/>
      <c r="C142" s="57"/>
      <c r="D142" s="57"/>
      <c r="E142" s="58"/>
      <c r="F142" s="14"/>
      <c r="G142" s="14"/>
      <c r="H142" s="14"/>
    </row>
    <row r="143" spans="1:8" x14ac:dyDescent="0.3">
      <c r="A143" s="12" t="s">
        <v>237</v>
      </c>
      <c r="B143" s="7" t="s">
        <v>240</v>
      </c>
      <c r="C143" s="8" t="s">
        <v>241</v>
      </c>
      <c r="D143" s="18">
        <v>25.89</v>
      </c>
      <c r="E143" s="16">
        <f t="shared" ref="E143:E150" si="9">ROUND(D143*1.18,2)</f>
        <v>30.55</v>
      </c>
      <c r="F143" s="14"/>
      <c r="G143" s="14"/>
      <c r="H143" s="14"/>
    </row>
    <row r="144" spans="1:8" x14ac:dyDescent="0.3">
      <c r="A144" s="12" t="s">
        <v>238</v>
      </c>
      <c r="B144" s="7" t="s">
        <v>242</v>
      </c>
      <c r="C144" s="8" t="s">
        <v>241</v>
      </c>
      <c r="D144" s="18">
        <v>51.76</v>
      </c>
      <c r="E144" s="16">
        <f t="shared" si="9"/>
        <v>61.08</v>
      </c>
      <c r="F144" s="14"/>
      <c r="G144" s="14"/>
      <c r="H144" s="14"/>
    </row>
    <row r="145" spans="1:8" ht="66.75" customHeight="1" x14ac:dyDescent="0.3">
      <c r="A145" s="12" t="s">
        <v>239</v>
      </c>
      <c r="B145" s="7" t="s">
        <v>410</v>
      </c>
      <c r="C145" s="8" t="s">
        <v>241</v>
      </c>
      <c r="D145" s="18">
        <v>25.33</v>
      </c>
      <c r="E145" s="16">
        <f t="shared" si="9"/>
        <v>29.89</v>
      </c>
      <c r="F145" s="14"/>
      <c r="G145" s="14"/>
      <c r="H145" s="14"/>
    </row>
    <row r="146" spans="1:8" x14ac:dyDescent="0.3">
      <c r="A146" s="12" t="s">
        <v>327</v>
      </c>
      <c r="B146" s="7" t="s">
        <v>323</v>
      </c>
      <c r="C146" s="8" t="s">
        <v>241</v>
      </c>
      <c r="D146" s="18">
        <v>54.77</v>
      </c>
      <c r="E146" s="16">
        <f t="shared" si="9"/>
        <v>64.63</v>
      </c>
      <c r="F146" s="14"/>
      <c r="G146" s="14"/>
      <c r="H146" s="14"/>
    </row>
    <row r="147" spans="1:8" x14ac:dyDescent="0.3">
      <c r="A147" s="12" t="s">
        <v>328</v>
      </c>
      <c r="B147" s="7" t="s">
        <v>324</v>
      </c>
      <c r="C147" s="8" t="s">
        <v>241</v>
      </c>
      <c r="D147" s="18">
        <v>21.09</v>
      </c>
      <c r="E147" s="16">
        <f t="shared" si="9"/>
        <v>24.89</v>
      </c>
      <c r="F147" s="14"/>
      <c r="G147" s="14"/>
      <c r="H147" s="14"/>
    </row>
    <row r="148" spans="1:8" x14ac:dyDescent="0.3">
      <c r="A148" s="12" t="s">
        <v>329</v>
      </c>
      <c r="B148" s="7" t="s">
        <v>326</v>
      </c>
      <c r="C148" s="8" t="s">
        <v>241</v>
      </c>
      <c r="D148" s="18">
        <v>72.790000000000006</v>
      </c>
      <c r="E148" s="16">
        <f t="shared" si="9"/>
        <v>85.89</v>
      </c>
      <c r="F148" s="14"/>
      <c r="G148" s="14"/>
      <c r="H148" s="14"/>
    </row>
    <row r="149" spans="1:8" x14ac:dyDescent="0.3">
      <c r="A149" s="13" t="s">
        <v>330</v>
      </c>
      <c r="B149" s="7" t="s">
        <v>332</v>
      </c>
      <c r="C149" s="8" t="s">
        <v>241</v>
      </c>
      <c r="D149" s="18">
        <v>157.94999999999999</v>
      </c>
      <c r="E149" s="16">
        <f t="shared" si="9"/>
        <v>186.38</v>
      </c>
      <c r="F149" s="14"/>
      <c r="G149" s="14"/>
      <c r="H149" s="14"/>
    </row>
    <row r="150" spans="1:8" x14ac:dyDescent="0.3">
      <c r="A150" s="13" t="s">
        <v>331</v>
      </c>
      <c r="B150" s="7" t="s">
        <v>333</v>
      </c>
      <c r="C150" s="8" t="s">
        <v>241</v>
      </c>
      <c r="D150" s="18">
        <v>204.89</v>
      </c>
      <c r="E150" s="16">
        <f t="shared" si="9"/>
        <v>241.77</v>
      </c>
      <c r="F150" s="14"/>
      <c r="G150" s="14"/>
      <c r="H150" s="14"/>
    </row>
    <row r="151" spans="1:8" x14ac:dyDescent="0.3">
      <c r="A151" s="59" t="s">
        <v>250</v>
      </c>
      <c r="B151" s="60"/>
      <c r="C151" s="60"/>
      <c r="D151" s="60"/>
      <c r="E151" s="61"/>
      <c r="F151" s="14"/>
      <c r="G151" s="14"/>
      <c r="H151" s="14"/>
    </row>
    <row r="152" spans="1:8" x14ac:dyDescent="0.3">
      <c r="A152" s="12" t="s">
        <v>243</v>
      </c>
      <c r="B152" s="7" t="s">
        <v>246</v>
      </c>
      <c r="C152" s="8" t="s">
        <v>219</v>
      </c>
      <c r="D152" s="18">
        <v>79.849999999999994</v>
      </c>
      <c r="E152" s="16">
        <f>ROUND(D152*1.18,2)</f>
        <v>94.22</v>
      </c>
      <c r="F152" s="14"/>
      <c r="G152" s="14"/>
      <c r="H152" s="14"/>
    </row>
    <row r="153" spans="1:8" x14ac:dyDescent="0.3">
      <c r="A153" s="12" t="s">
        <v>244</v>
      </c>
      <c r="B153" s="7" t="s">
        <v>247</v>
      </c>
      <c r="C153" s="8" t="s">
        <v>248</v>
      </c>
      <c r="D153" s="18">
        <v>124.32</v>
      </c>
      <c r="E153" s="16">
        <f>ROUND(D153*1.18,2)</f>
        <v>146.69999999999999</v>
      </c>
      <c r="F153" s="14"/>
      <c r="G153" s="14"/>
      <c r="H153" s="14"/>
    </row>
    <row r="154" spans="1:8" x14ac:dyDescent="0.3">
      <c r="A154" s="12" t="s">
        <v>245</v>
      </c>
      <c r="B154" s="7" t="s">
        <v>249</v>
      </c>
      <c r="C154" s="8" t="s">
        <v>248</v>
      </c>
      <c r="D154" s="18">
        <f>175.81+219.76</f>
        <v>395.57</v>
      </c>
      <c r="E154" s="16">
        <f>ROUND(D154*1.18,2)</f>
        <v>466.77</v>
      </c>
      <c r="F154" s="14"/>
      <c r="G154" s="14"/>
      <c r="H154" s="14"/>
    </row>
    <row r="155" spans="1:8" ht="19.5" thickBot="1" x14ac:dyDescent="0.35">
      <c r="A155" s="12" t="s">
        <v>251</v>
      </c>
      <c r="B155" s="7" t="s">
        <v>252</v>
      </c>
      <c r="C155" s="8" t="s">
        <v>248</v>
      </c>
      <c r="D155" s="18">
        <v>230.05</v>
      </c>
      <c r="E155" s="16">
        <f>ROUND(D155*1.18,2)</f>
        <v>271.45999999999998</v>
      </c>
      <c r="F155" s="14"/>
      <c r="G155" s="14"/>
      <c r="H155" s="14"/>
    </row>
    <row r="156" spans="1:8" x14ac:dyDescent="0.3">
      <c r="A156" s="56" t="s">
        <v>261</v>
      </c>
      <c r="B156" s="57"/>
      <c r="C156" s="57"/>
      <c r="D156" s="57"/>
      <c r="E156" s="58"/>
      <c r="F156" s="14"/>
      <c r="G156" s="14"/>
      <c r="H156" s="14"/>
    </row>
    <row r="157" spans="1:8" ht="37.5" x14ac:dyDescent="0.3">
      <c r="A157" s="12" t="s">
        <v>255</v>
      </c>
      <c r="B157" s="7" t="s">
        <v>253</v>
      </c>
      <c r="C157" s="8" t="s">
        <v>254</v>
      </c>
      <c r="D157" s="18">
        <v>185.37</v>
      </c>
      <c r="E157" s="16">
        <f>ROUND(D157*1.18,2)</f>
        <v>218.74</v>
      </c>
      <c r="F157" s="14"/>
      <c r="G157" s="14"/>
      <c r="H157" s="14"/>
    </row>
    <row r="158" spans="1:8" ht="37.5" x14ac:dyDescent="0.3">
      <c r="A158" s="12" t="s">
        <v>256</v>
      </c>
      <c r="B158" s="7" t="s">
        <v>258</v>
      </c>
      <c r="C158" s="8" t="s">
        <v>254</v>
      </c>
      <c r="D158" s="18">
        <v>338.67</v>
      </c>
      <c r="E158" s="16">
        <f>ROUND(D158*1.18,2)</f>
        <v>399.63</v>
      </c>
      <c r="F158" s="14"/>
      <c r="G158" s="14"/>
      <c r="H158" s="14"/>
    </row>
    <row r="159" spans="1:8" ht="56.25" x14ac:dyDescent="0.3">
      <c r="A159" s="12" t="s">
        <v>257</v>
      </c>
      <c r="B159" s="7" t="s">
        <v>259</v>
      </c>
      <c r="C159" s="8" t="s">
        <v>254</v>
      </c>
      <c r="D159" s="18">
        <v>167.89</v>
      </c>
      <c r="E159" s="16">
        <f>ROUND(D159*1.18,2)</f>
        <v>198.11</v>
      </c>
      <c r="F159" s="14"/>
      <c r="G159" s="14"/>
      <c r="H159" s="14"/>
    </row>
    <row r="160" spans="1:8" ht="38.25" thickBot="1" x14ac:dyDescent="0.35">
      <c r="A160" s="12" t="s">
        <v>251</v>
      </c>
      <c r="B160" s="7" t="s">
        <v>260</v>
      </c>
      <c r="C160" s="8" t="s">
        <v>254</v>
      </c>
      <c r="D160" s="18">
        <v>456.28</v>
      </c>
      <c r="E160" s="16">
        <f>ROUND(D160*1.18,2)</f>
        <v>538.41</v>
      </c>
      <c r="F160" s="14"/>
      <c r="G160" s="14"/>
      <c r="H160" s="14"/>
    </row>
    <row r="161" spans="1:8" x14ac:dyDescent="0.3">
      <c r="A161" s="56" t="s">
        <v>266</v>
      </c>
      <c r="B161" s="57"/>
      <c r="C161" s="57"/>
      <c r="D161" s="57"/>
      <c r="E161" s="58"/>
      <c r="F161" s="14"/>
      <c r="G161" s="14"/>
      <c r="H161" s="14"/>
    </row>
    <row r="162" spans="1:8" ht="37.5" x14ac:dyDescent="0.3">
      <c r="A162" s="12" t="s">
        <v>267</v>
      </c>
      <c r="B162" s="7" t="s">
        <v>262</v>
      </c>
      <c r="C162" s="8" t="s">
        <v>254</v>
      </c>
      <c r="D162" s="18">
        <f>16.97+185.37</f>
        <v>202.34</v>
      </c>
      <c r="E162" s="16">
        <f>ROUND(D162*1.18,2)</f>
        <v>238.76</v>
      </c>
      <c r="F162" s="14"/>
      <c r="G162" s="14"/>
      <c r="H162" s="14"/>
    </row>
    <row r="163" spans="1:8" ht="37.5" x14ac:dyDescent="0.3">
      <c r="A163" s="12" t="s">
        <v>268</v>
      </c>
      <c r="B163" s="7" t="s">
        <v>263</v>
      </c>
      <c r="C163" s="8" t="s">
        <v>254</v>
      </c>
      <c r="D163" s="18">
        <f>16.97+338.67</f>
        <v>355.64</v>
      </c>
      <c r="E163" s="16">
        <f>ROUND(D163*1.18,2)</f>
        <v>419.66</v>
      </c>
      <c r="F163" s="14"/>
      <c r="G163" s="14"/>
      <c r="H163" s="14"/>
    </row>
    <row r="164" spans="1:8" ht="56.25" x14ac:dyDescent="0.3">
      <c r="A164" s="12" t="s">
        <v>269</v>
      </c>
      <c r="B164" s="7" t="s">
        <v>264</v>
      </c>
      <c r="C164" s="8" t="s">
        <v>254</v>
      </c>
      <c r="D164" s="18">
        <f>16.97+167.89</f>
        <v>184.85999999999999</v>
      </c>
      <c r="E164" s="16">
        <f>ROUND(D164*1.18,2)</f>
        <v>218.13</v>
      </c>
      <c r="F164" s="14"/>
      <c r="G164" s="14"/>
      <c r="H164" s="14"/>
    </row>
    <row r="165" spans="1:8" ht="38.25" thickBot="1" x14ac:dyDescent="0.35">
      <c r="A165" s="12" t="s">
        <v>270</v>
      </c>
      <c r="B165" s="7" t="s">
        <v>265</v>
      </c>
      <c r="C165" s="8" t="s">
        <v>254</v>
      </c>
      <c r="D165" s="18">
        <f>16.97+456.28</f>
        <v>473.25</v>
      </c>
      <c r="E165" s="16">
        <f>ROUND(D165*1.18,2)</f>
        <v>558.44000000000005</v>
      </c>
      <c r="F165" s="14"/>
      <c r="G165" s="14"/>
      <c r="H165" s="14"/>
    </row>
    <row r="166" spans="1:8" x14ac:dyDescent="0.3">
      <c r="A166" s="56" t="s">
        <v>271</v>
      </c>
      <c r="B166" s="57"/>
      <c r="C166" s="57"/>
      <c r="D166" s="57"/>
      <c r="E166" s="58"/>
      <c r="F166" s="14"/>
      <c r="G166" s="14"/>
      <c r="H166" s="14"/>
    </row>
    <row r="167" spans="1:8" ht="37.5" x14ac:dyDescent="0.3">
      <c r="A167" s="12" t="s">
        <v>275</v>
      </c>
      <c r="B167" s="7" t="s">
        <v>273</v>
      </c>
      <c r="C167" s="8" t="s">
        <v>254</v>
      </c>
      <c r="D167" s="18">
        <v>556.9</v>
      </c>
      <c r="E167" s="16">
        <f t="shared" ref="E167:E173" si="10">ROUND(D167*1.18,2)</f>
        <v>657.14</v>
      </c>
      <c r="F167" s="14"/>
      <c r="G167" s="14"/>
      <c r="H167" s="14"/>
    </row>
    <row r="168" spans="1:8" ht="37.5" x14ac:dyDescent="0.3">
      <c r="A168" s="12" t="s">
        <v>276</v>
      </c>
      <c r="B168" s="7" t="s">
        <v>272</v>
      </c>
      <c r="C168" s="8" t="s">
        <v>254</v>
      </c>
      <c r="D168" s="18">
        <v>578.83000000000004</v>
      </c>
      <c r="E168" s="16">
        <f t="shared" si="10"/>
        <v>683.02</v>
      </c>
      <c r="F168" s="14"/>
      <c r="G168" s="14"/>
      <c r="H168" s="14"/>
    </row>
    <row r="169" spans="1:8" ht="37.5" x14ac:dyDescent="0.3">
      <c r="A169" s="12" t="s">
        <v>277</v>
      </c>
      <c r="B169" s="7" t="s">
        <v>274</v>
      </c>
      <c r="C169" s="8" t="s">
        <v>254</v>
      </c>
      <c r="D169" s="18">
        <v>748.98</v>
      </c>
      <c r="E169" s="16">
        <f t="shared" si="10"/>
        <v>883.8</v>
      </c>
      <c r="F169" s="14"/>
      <c r="G169" s="14"/>
      <c r="H169" s="14"/>
    </row>
    <row r="170" spans="1:8" ht="37.5" x14ac:dyDescent="0.3">
      <c r="A170" s="12" t="s">
        <v>278</v>
      </c>
      <c r="B170" s="7" t="s">
        <v>281</v>
      </c>
      <c r="C170" s="8" t="s">
        <v>254</v>
      </c>
      <c r="D170" s="18">
        <v>434.13</v>
      </c>
      <c r="E170" s="16">
        <f t="shared" si="10"/>
        <v>512.27</v>
      </c>
      <c r="F170" s="14"/>
      <c r="G170" s="14"/>
      <c r="H170" s="14"/>
    </row>
    <row r="171" spans="1:8" ht="37.5" x14ac:dyDescent="0.3">
      <c r="A171" s="12" t="s">
        <v>279</v>
      </c>
      <c r="B171" s="7" t="s">
        <v>282</v>
      </c>
      <c r="C171" s="8" t="s">
        <v>254</v>
      </c>
      <c r="D171" s="18">
        <v>574.45000000000005</v>
      </c>
      <c r="E171" s="16">
        <f t="shared" si="10"/>
        <v>677.85</v>
      </c>
      <c r="F171" s="14"/>
      <c r="G171" s="14"/>
      <c r="H171" s="14"/>
    </row>
    <row r="172" spans="1:8" ht="38.25" customHeight="1" x14ac:dyDescent="0.3">
      <c r="A172" s="12" t="s">
        <v>280</v>
      </c>
      <c r="B172" s="7" t="s">
        <v>283</v>
      </c>
      <c r="C172" s="8" t="s">
        <v>254</v>
      </c>
      <c r="D172" s="18">
        <v>805.99</v>
      </c>
      <c r="E172" s="16">
        <f t="shared" si="10"/>
        <v>951.07</v>
      </c>
      <c r="F172" s="14"/>
      <c r="G172" s="14"/>
      <c r="H172" s="14"/>
    </row>
    <row r="173" spans="1:8" ht="19.5" thickBot="1" x14ac:dyDescent="0.35">
      <c r="A173" s="12" t="s">
        <v>284</v>
      </c>
      <c r="B173" s="7" t="s">
        <v>285</v>
      </c>
      <c r="C173" s="8" t="s">
        <v>254</v>
      </c>
      <c r="D173" s="18">
        <v>679.68</v>
      </c>
      <c r="E173" s="16">
        <f t="shared" si="10"/>
        <v>802.02</v>
      </c>
      <c r="F173" s="14"/>
      <c r="G173" s="14"/>
      <c r="H173" s="14"/>
    </row>
    <row r="174" spans="1:8" x14ac:dyDescent="0.3">
      <c r="A174" s="56" t="s">
        <v>286</v>
      </c>
      <c r="B174" s="57"/>
      <c r="C174" s="57"/>
      <c r="D174" s="57"/>
      <c r="E174" s="58"/>
      <c r="F174" s="14"/>
      <c r="G174" s="14"/>
      <c r="H174" s="14"/>
    </row>
    <row r="175" spans="1:8" ht="37.5" x14ac:dyDescent="0.3">
      <c r="A175" s="12" t="s">
        <v>297</v>
      </c>
      <c r="B175" s="7" t="s">
        <v>287</v>
      </c>
      <c r="C175" s="8" t="s">
        <v>254</v>
      </c>
      <c r="D175" s="18">
        <f>49.73+556.9</f>
        <v>606.63</v>
      </c>
      <c r="E175" s="16">
        <f t="shared" ref="E175:E181" si="11">ROUND(D175*1.18,2)</f>
        <v>715.82</v>
      </c>
      <c r="F175" s="14"/>
      <c r="G175" s="14"/>
      <c r="H175" s="14"/>
    </row>
    <row r="176" spans="1:8" ht="37.5" x14ac:dyDescent="0.3">
      <c r="A176" s="12" t="s">
        <v>298</v>
      </c>
      <c r="B176" s="7" t="s">
        <v>288</v>
      </c>
      <c r="C176" s="8" t="s">
        <v>254</v>
      </c>
      <c r="D176" s="18">
        <f>49.73+578.83</f>
        <v>628.56000000000006</v>
      </c>
      <c r="E176" s="16">
        <f t="shared" si="11"/>
        <v>741.7</v>
      </c>
      <c r="F176" s="14"/>
      <c r="G176" s="14"/>
      <c r="H176" s="14"/>
    </row>
    <row r="177" spans="1:8" ht="37.5" x14ac:dyDescent="0.3">
      <c r="A177" s="12" t="s">
        <v>299</v>
      </c>
      <c r="B177" s="7" t="s">
        <v>289</v>
      </c>
      <c r="C177" s="8" t="s">
        <v>254</v>
      </c>
      <c r="D177" s="18">
        <f>49.73+748.98</f>
        <v>798.71</v>
      </c>
      <c r="E177" s="16">
        <f t="shared" si="11"/>
        <v>942.48</v>
      </c>
      <c r="F177" s="14"/>
      <c r="G177" s="14"/>
      <c r="H177" s="14"/>
    </row>
    <row r="178" spans="1:8" ht="37.5" x14ac:dyDescent="0.3">
      <c r="A178" s="12" t="s">
        <v>300</v>
      </c>
      <c r="B178" s="7" t="s">
        <v>290</v>
      </c>
      <c r="C178" s="8" t="s">
        <v>254</v>
      </c>
      <c r="D178" s="18">
        <f>49.73+434.13</f>
        <v>483.86</v>
      </c>
      <c r="E178" s="16">
        <f t="shared" si="11"/>
        <v>570.95000000000005</v>
      </c>
      <c r="F178" s="14"/>
      <c r="G178" s="14"/>
      <c r="H178" s="14"/>
    </row>
    <row r="179" spans="1:8" ht="37.5" x14ac:dyDescent="0.3">
      <c r="A179" s="12" t="s">
        <v>301</v>
      </c>
      <c r="B179" s="7" t="s">
        <v>291</v>
      </c>
      <c r="C179" s="8" t="s">
        <v>254</v>
      </c>
      <c r="D179" s="18">
        <f>49.73+574.45</f>
        <v>624.18000000000006</v>
      </c>
      <c r="E179" s="16">
        <f t="shared" si="11"/>
        <v>736.53</v>
      </c>
      <c r="F179" s="14"/>
      <c r="G179" s="14"/>
      <c r="H179" s="14"/>
    </row>
    <row r="180" spans="1:8" ht="37.5" x14ac:dyDescent="0.3">
      <c r="A180" s="12" t="s">
        <v>302</v>
      </c>
      <c r="B180" s="7" t="s">
        <v>292</v>
      </c>
      <c r="C180" s="8" t="s">
        <v>254</v>
      </c>
      <c r="D180" s="18">
        <f>49.73+805.99</f>
        <v>855.72</v>
      </c>
      <c r="E180" s="16">
        <f t="shared" si="11"/>
        <v>1009.75</v>
      </c>
      <c r="F180" s="14"/>
      <c r="G180" s="14"/>
      <c r="H180" s="14"/>
    </row>
    <row r="181" spans="1:8" ht="19.5" thickBot="1" x14ac:dyDescent="0.35">
      <c r="A181" s="12" t="s">
        <v>303</v>
      </c>
      <c r="B181" s="7" t="s">
        <v>293</v>
      </c>
      <c r="C181" s="8" t="s">
        <v>254</v>
      </c>
      <c r="D181" s="18">
        <f>49.73+679.68</f>
        <v>729.41</v>
      </c>
      <c r="E181" s="16">
        <f t="shared" si="11"/>
        <v>860.7</v>
      </c>
      <c r="F181" s="14"/>
      <c r="G181" s="14"/>
      <c r="H181" s="14"/>
    </row>
    <row r="182" spans="1:8" x14ac:dyDescent="0.3">
      <c r="A182" s="56" t="s">
        <v>294</v>
      </c>
      <c r="B182" s="57"/>
      <c r="C182" s="57"/>
      <c r="D182" s="57"/>
      <c r="E182" s="58"/>
      <c r="F182" s="14"/>
      <c r="G182" s="14"/>
      <c r="H182" s="14"/>
    </row>
    <row r="183" spans="1:8" ht="19.5" thickBot="1" x14ac:dyDescent="0.35">
      <c r="A183" s="12" t="s">
        <v>304</v>
      </c>
      <c r="B183" s="7" t="s">
        <v>295</v>
      </c>
      <c r="C183" s="8" t="s">
        <v>296</v>
      </c>
      <c r="D183" s="18">
        <v>25.33</v>
      </c>
      <c r="E183" s="16">
        <f>ROUND(D183*1.18,2)</f>
        <v>29.89</v>
      </c>
      <c r="F183" s="14"/>
      <c r="G183" s="14"/>
      <c r="H183" s="14"/>
    </row>
    <row r="184" spans="1:8" x14ac:dyDescent="0.3">
      <c r="A184" s="56" t="s">
        <v>306</v>
      </c>
      <c r="B184" s="57"/>
      <c r="C184" s="57"/>
      <c r="D184" s="57"/>
      <c r="E184" s="58"/>
      <c r="F184" s="14"/>
      <c r="G184" s="14"/>
      <c r="H184" s="14"/>
    </row>
    <row r="185" spans="1:8" x14ac:dyDescent="0.3">
      <c r="A185" s="12" t="s">
        <v>305</v>
      </c>
      <c r="B185" s="7" t="s">
        <v>307</v>
      </c>
      <c r="C185" s="8" t="s">
        <v>405</v>
      </c>
      <c r="D185" s="18">
        <v>304.45999999999998</v>
      </c>
      <c r="E185" s="16">
        <f>ROUND(D185*1.18,2)</f>
        <v>359.26</v>
      </c>
      <c r="F185" s="14"/>
      <c r="G185" s="14"/>
      <c r="H185" s="14"/>
    </row>
    <row r="186" spans="1:8" x14ac:dyDescent="0.3">
      <c r="A186" s="12" t="s">
        <v>308</v>
      </c>
      <c r="B186" s="7" t="s">
        <v>309</v>
      </c>
      <c r="C186" s="8" t="s">
        <v>405</v>
      </c>
      <c r="D186" s="18">
        <v>799.29</v>
      </c>
      <c r="E186" s="16">
        <f>ROUND(D186*1.18,2)</f>
        <v>943.16</v>
      </c>
      <c r="F186" s="14"/>
      <c r="G186" s="14"/>
      <c r="H186" s="14"/>
    </row>
    <row r="187" spans="1:8" x14ac:dyDescent="0.3">
      <c r="A187" s="12" t="s">
        <v>310</v>
      </c>
      <c r="B187" s="7" t="s">
        <v>312</v>
      </c>
      <c r="C187" s="8" t="s">
        <v>405</v>
      </c>
      <c r="D187" s="18">
        <v>664.05</v>
      </c>
      <c r="E187" s="16">
        <f>ROUND(D187*1.18,2)</f>
        <v>783.58</v>
      </c>
      <c r="F187" s="14"/>
      <c r="G187" s="14"/>
      <c r="H187" s="14"/>
    </row>
    <row r="188" spans="1:8" ht="19.5" thickBot="1" x14ac:dyDescent="0.35">
      <c r="A188" s="12" t="s">
        <v>311</v>
      </c>
      <c r="B188" s="7" t="s">
        <v>404</v>
      </c>
      <c r="C188" s="8" t="s">
        <v>405</v>
      </c>
      <c r="D188" s="18">
        <v>238.03</v>
      </c>
      <c r="E188" s="16">
        <f>ROUND(D188*1.18,2)</f>
        <v>280.88</v>
      </c>
      <c r="F188" s="14"/>
      <c r="G188" s="14"/>
      <c r="H188" s="14"/>
    </row>
    <row r="189" spans="1:8" x14ac:dyDescent="0.3">
      <c r="A189" s="56" t="s">
        <v>313</v>
      </c>
      <c r="B189" s="57"/>
      <c r="C189" s="57"/>
      <c r="D189" s="57"/>
      <c r="E189" s="58"/>
      <c r="F189" s="14"/>
      <c r="G189" s="14"/>
      <c r="H189" s="14"/>
    </row>
    <row r="190" spans="1:8" ht="37.5" x14ac:dyDescent="0.3">
      <c r="A190" s="12" t="s">
        <v>314</v>
      </c>
      <c r="B190" s="7" t="s">
        <v>317</v>
      </c>
      <c r="C190" s="8" t="s">
        <v>241</v>
      </c>
      <c r="D190" s="18">
        <v>80.97</v>
      </c>
      <c r="E190" s="16">
        <f>ROUND(D190*1.18,2)</f>
        <v>95.54</v>
      </c>
      <c r="F190" s="14"/>
      <c r="G190" s="14"/>
      <c r="H190" s="14"/>
    </row>
    <row r="191" spans="1:8" ht="37.5" x14ac:dyDescent="0.3">
      <c r="A191" s="12" t="s">
        <v>315</v>
      </c>
      <c r="B191" s="7" t="s">
        <v>318</v>
      </c>
      <c r="C191" s="8" t="s">
        <v>241</v>
      </c>
      <c r="D191" s="18">
        <v>145.80000000000001</v>
      </c>
      <c r="E191" s="16">
        <f>ROUND(D191*1.18,2)</f>
        <v>172.04</v>
      </c>
      <c r="F191" s="14"/>
      <c r="G191" s="14"/>
      <c r="H191" s="14"/>
    </row>
    <row r="192" spans="1:8" ht="37.5" x14ac:dyDescent="0.3">
      <c r="A192" s="12" t="s">
        <v>316</v>
      </c>
      <c r="B192" s="7" t="s">
        <v>319</v>
      </c>
      <c r="C192" s="8" t="s">
        <v>241</v>
      </c>
      <c r="D192" s="18">
        <v>236.2</v>
      </c>
      <c r="E192" s="16">
        <f>ROUND(D192*1.18,2)</f>
        <v>278.72000000000003</v>
      </c>
      <c r="F192" s="14"/>
      <c r="G192" s="14"/>
      <c r="H192" s="14"/>
    </row>
    <row r="193" spans="1:8" ht="37.5" x14ac:dyDescent="0.3">
      <c r="A193" s="12" t="s">
        <v>321</v>
      </c>
      <c r="B193" s="7" t="s">
        <v>320</v>
      </c>
      <c r="C193" s="8" t="s">
        <v>241</v>
      </c>
      <c r="D193" s="18">
        <v>151.77000000000001</v>
      </c>
      <c r="E193" s="16">
        <f>ROUND(D193*1.18,2)</f>
        <v>179.09</v>
      </c>
      <c r="F193" s="14"/>
      <c r="G193" s="14"/>
      <c r="H193" s="14"/>
    </row>
    <row r="194" spans="1:8" ht="38.25" thickBot="1" x14ac:dyDescent="0.35">
      <c r="A194" s="12" t="s">
        <v>316</v>
      </c>
      <c r="B194" s="7" t="s">
        <v>322</v>
      </c>
      <c r="C194" s="8" t="s">
        <v>241</v>
      </c>
      <c r="D194" s="18">
        <v>245.63</v>
      </c>
      <c r="E194" s="16">
        <f>ROUND(D194*1.18,2)</f>
        <v>289.83999999999997</v>
      </c>
      <c r="F194" s="14"/>
      <c r="G194" s="14"/>
      <c r="H194" s="14"/>
    </row>
    <row r="195" spans="1:8" x14ac:dyDescent="0.3">
      <c r="A195" s="56" t="s">
        <v>336</v>
      </c>
      <c r="B195" s="57"/>
      <c r="C195" s="57"/>
      <c r="D195" s="57"/>
      <c r="E195" s="58"/>
      <c r="F195" s="14"/>
      <c r="G195" s="14"/>
      <c r="H195" s="14"/>
    </row>
    <row r="196" spans="1:8" ht="37.5" x14ac:dyDescent="0.3">
      <c r="A196" s="12" t="s">
        <v>338</v>
      </c>
      <c r="B196" s="7" t="s">
        <v>334</v>
      </c>
      <c r="C196" s="8" t="s">
        <v>241</v>
      </c>
      <c r="D196" s="18">
        <v>323.61</v>
      </c>
      <c r="E196" s="16">
        <f>ROUND(D196*1.18,2)</f>
        <v>381.86</v>
      </c>
      <c r="F196" s="14"/>
      <c r="G196" s="14"/>
      <c r="H196" s="14"/>
    </row>
    <row r="197" spans="1:8" ht="37.5" x14ac:dyDescent="0.3">
      <c r="A197" s="12" t="s">
        <v>339</v>
      </c>
      <c r="B197" s="7" t="s">
        <v>337</v>
      </c>
      <c r="C197" s="8" t="s">
        <v>241</v>
      </c>
      <c r="D197" s="18">
        <f>96.95+38.58</f>
        <v>135.53</v>
      </c>
      <c r="E197" s="16">
        <f t="shared" ref="E197:E223" si="12">ROUND(D197*1.18,2)</f>
        <v>159.93</v>
      </c>
      <c r="F197" s="14"/>
      <c r="G197" s="14"/>
      <c r="H197" s="14"/>
    </row>
    <row r="198" spans="1:8" ht="37.5" x14ac:dyDescent="0.3">
      <c r="A198" s="12" t="s">
        <v>340</v>
      </c>
      <c r="B198" s="7" t="s">
        <v>335</v>
      </c>
      <c r="C198" s="8" t="s">
        <v>241</v>
      </c>
      <c r="D198" s="18">
        <f>139.1+43.47</f>
        <v>182.57</v>
      </c>
      <c r="E198" s="16">
        <f t="shared" si="12"/>
        <v>215.43</v>
      </c>
      <c r="F198" s="14"/>
      <c r="G198" s="14"/>
      <c r="H198" s="14"/>
    </row>
    <row r="199" spans="1:8" x14ac:dyDescent="0.3">
      <c r="A199" s="12" t="s">
        <v>406</v>
      </c>
      <c r="B199" s="7" t="s">
        <v>408</v>
      </c>
      <c r="C199" s="8" t="s">
        <v>241</v>
      </c>
      <c r="D199" s="18">
        <f>131.64+29.37</f>
        <v>161.01</v>
      </c>
      <c r="E199" s="16">
        <f t="shared" si="12"/>
        <v>189.99</v>
      </c>
      <c r="F199" s="14"/>
      <c r="G199" s="14"/>
      <c r="H199" s="14"/>
    </row>
    <row r="200" spans="1:8" ht="19.5" thickBot="1" x14ac:dyDescent="0.35">
      <c r="A200" s="12" t="s">
        <v>407</v>
      </c>
      <c r="B200" s="7" t="s">
        <v>409</v>
      </c>
      <c r="C200" s="8" t="s">
        <v>241</v>
      </c>
      <c r="D200" s="18">
        <f>175.99+38.225</f>
        <v>214.215</v>
      </c>
      <c r="E200" s="16">
        <f t="shared" si="12"/>
        <v>252.77</v>
      </c>
      <c r="F200" s="14"/>
      <c r="G200" s="14"/>
      <c r="H200" s="14"/>
    </row>
    <row r="201" spans="1:8" x14ac:dyDescent="0.3">
      <c r="A201" s="56" t="s">
        <v>378</v>
      </c>
      <c r="B201" s="57"/>
      <c r="C201" s="57"/>
      <c r="D201" s="57"/>
      <c r="E201" s="58"/>
      <c r="F201" s="14"/>
      <c r="G201" s="14"/>
      <c r="H201" s="14"/>
    </row>
    <row r="202" spans="1:8" x14ac:dyDescent="0.3">
      <c r="A202" s="12" t="s">
        <v>379</v>
      </c>
      <c r="B202" s="7" t="s">
        <v>341</v>
      </c>
      <c r="C202" s="19" t="s">
        <v>342</v>
      </c>
      <c r="D202" s="18">
        <v>840.52</v>
      </c>
      <c r="E202" s="16">
        <f t="shared" si="12"/>
        <v>991.81</v>
      </c>
      <c r="F202" s="14"/>
      <c r="G202" s="14"/>
      <c r="H202" s="14"/>
    </row>
    <row r="203" spans="1:8" x14ac:dyDescent="0.3">
      <c r="A203" s="12" t="s">
        <v>380</v>
      </c>
      <c r="B203" s="7" t="s">
        <v>343</v>
      </c>
      <c r="C203" s="19" t="s">
        <v>344</v>
      </c>
      <c r="D203" s="18">
        <v>840.52</v>
      </c>
      <c r="E203" s="16">
        <f t="shared" si="12"/>
        <v>991.81</v>
      </c>
      <c r="F203" s="14"/>
      <c r="G203" s="14"/>
      <c r="H203" s="14"/>
    </row>
    <row r="204" spans="1:8" x14ac:dyDescent="0.3">
      <c r="A204" s="12" t="s">
        <v>381</v>
      </c>
      <c r="B204" s="7" t="s">
        <v>345</v>
      </c>
      <c r="C204" s="19" t="s">
        <v>346</v>
      </c>
      <c r="D204" s="18">
        <v>840.52</v>
      </c>
      <c r="E204" s="16">
        <f t="shared" si="12"/>
        <v>991.81</v>
      </c>
      <c r="F204" s="14"/>
      <c r="G204" s="14"/>
      <c r="H204" s="14"/>
    </row>
    <row r="205" spans="1:8" x14ac:dyDescent="0.3">
      <c r="A205" s="12" t="s">
        <v>382</v>
      </c>
      <c r="B205" s="7" t="s">
        <v>347</v>
      </c>
      <c r="C205" s="19" t="s">
        <v>348</v>
      </c>
      <c r="D205" s="18">
        <v>840.52</v>
      </c>
      <c r="E205" s="16">
        <f t="shared" si="12"/>
        <v>991.81</v>
      </c>
      <c r="F205" s="14"/>
      <c r="G205" s="14"/>
      <c r="H205" s="14"/>
    </row>
    <row r="206" spans="1:8" x14ac:dyDescent="0.3">
      <c r="A206" s="12" t="s">
        <v>383</v>
      </c>
      <c r="B206" s="7" t="s">
        <v>349</v>
      </c>
      <c r="C206" s="19" t="s">
        <v>350</v>
      </c>
      <c r="D206" s="18">
        <v>840.52</v>
      </c>
      <c r="E206" s="16">
        <f t="shared" si="12"/>
        <v>991.81</v>
      </c>
      <c r="F206" s="14"/>
      <c r="G206" s="14"/>
      <c r="H206" s="14"/>
    </row>
    <row r="207" spans="1:8" x14ac:dyDescent="0.3">
      <c r="A207" s="12" t="s">
        <v>384</v>
      </c>
      <c r="B207" s="7" t="s">
        <v>351</v>
      </c>
      <c r="C207" s="19" t="s">
        <v>352</v>
      </c>
      <c r="D207" s="18">
        <v>840.52</v>
      </c>
      <c r="E207" s="16">
        <f t="shared" si="12"/>
        <v>991.81</v>
      </c>
      <c r="F207" s="14"/>
      <c r="G207" s="14"/>
      <c r="H207" s="14"/>
    </row>
    <row r="208" spans="1:8" x14ac:dyDescent="0.3">
      <c r="A208" s="12" t="s">
        <v>385</v>
      </c>
      <c r="B208" s="7" t="s">
        <v>353</v>
      </c>
      <c r="C208" s="19" t="s">
        <v>354</v>
      </c>
      <c r="D208" s="18">
        <v>840.52</v>
      </c>
      <c r="E208" s="16">
        <f t="shared" si="12"/>
        <v>991.81</v>
      </c>
      <c r="F208" s="14"/>
      <c r="G208" s="14"/>
      <c r="H208" s="14"/>
    </row>
    <row r="209" spans="1:11" x14ac:dyDescent="0.3">
      <c r="A209" s="12" t="s">
        <v>386</v>
      </c>
      <c r="B209" s="7" t="s">
        <v>355</v>
      </c>
      <c r="C209" s="19" t="s">
        <v>346</v>
      </c>
      <c r="D209" s="18">
        <v>840.52</v>
      </c>
      <c r="E209" s="16">
        <f t="shared" si="12"/>
        <v>991.81</v>
      </c>
      <c r="F209" s="14"/>
      <c r="G209" s="14"/>
      <c r="H209" s="14"/>
    </row>
    <row r="210" spans="1:11" x14ac:dyDescent="0.3">
      <c r="A210" s="12" t="s">
        <v>387</v>
      </c>
      <c r="B210" s="7" t="s">
        <v>356</v>
      </c>
      <c r="C210" s="19" t="s">
        <v>357</v>
      </c>
      <c r="D210" s="18">
        <v>840.52</v>
      </c>
      <c r="E210" s="16">
        <f t="shared" si="12"/>
        <v>991.81</v>
      </c>
      <c r="F210" s="14"/>
      <c r="G210" s="14"/>
      <c r="H210" s="14"/>
    </row>
    <row r="211" spans="1:11" x14ac:dyDescent="0.3">
      <c r="A211" s="12" t="s">
        <v>388</v>
      </c>
      <c r="B211" s="7" t="s">
        <v>358</v>
      </c>
      <c r="C211" s="19" t="s">
        <v>359</v>
      </c>
      <c r="D211" s="18">
        <v>840.52</v>
      </c>
      <c r="E211" s="16">
        <f t="shared" si="12"/>
        <v>991.81</v>
      </c>
      <c r="F211" s="14"/>
      <c r="G211" s="14"/>
      <c r="H211" s="14"/>
    </row>
    <row r="212" spans="1:11" x14ac:dyDescent="0.3">
      <c r="A212" s="12" t="s">
        <v>389</v>
      </c>
      <c r="B212" s="7" t="s">
        <v>360</v>
      </c>
      <c r="C212" s="19" t="s">
        <v>361</v>
      </c>
      <c r="D212" s="18">
        <v>840.52</v>
      </c>
      <c r="E212" s="16">
        <f t="shared" si="12"/>
        <v>991.81</v>
      </c>
      <c r="F212" s="14"/>
      <c r="G212" s="14"/>
      <c r="H212" s="14"/>
    </row>
    <row r="213" spans="1:11" x14ac:dyDescent="0.3">
      <c r="A213" s="12" t="s">
        <v>390</v>
      </c>
      <c r="B213" s="7" t="s">
        <v>362</v>
      </c>
      <c r="C213" s="19" t="s">
        <v>363</v>
      </c>
      <c r="D213" s="18">
        <v>840.52</v>
      </c>
      <c r="E213" s="16">
        <f t="shared" si="12"/>
        <v>991.81</v>
      </c>
      <c r="F213" s="14"/>
      <c r="G213" s="14"/>
      <c r="H213" s="14"/>
    </row>
    <row r="214" spans="1:11" x14ac:dyDescent="0.3">
      <c r="A214" s="12" t="s">
        <v>391</v>
      </c>
      <c r="B214" s="7" t="s">
        <v>364</v>
      </c>
      <c r="C214" s="19" t="s">
        <v>363</v>
      </c>
      <c r="D214" s="18">
        <v>840.52</v>
      </c>
      <c r="E214" s="16">
        <f t="shared" si="12"/>
        <v>991.81</v>
      </c>
      <c r="F214" s="14"/>
      <c r="G214" s="14"/>
      <c r="H214" s="14"/>
    </row>
    <row r="215" spans="1:11" x14ac:dyDescent="0.3">
      <c r="A215" s="12" t="s">
        <v>392</v>
      </c>
      <c r="B215" s="7" t="s">
        <v>365</v>
      </c>
      <c r="C215" s="19" t="s">
        <v>366</v>
      </c>
      <c r="D215" s="18">
        <v>840.52</v>
      </c>
      <c r="E215" s="16">
        <f t="shared" si="12"/>
        <v>991.81</v>
      </c>
      <c r="F215" s="14"/>
      <c r="G215" s="14"/>
      <c r="H215" s="14"/>
    </row>
    <row r="216" spans="1:11" x14ac:dyDescent="0.3">
      <c r="A216" s="12" t="s">
        <v>393</v>
      </c>
      <c r="B216" s="7" t="s">
        <v>367</v>
      </c>
      <c r="C216" s="19" t="s">
        <v>368</v>
      </c>
      <c r="D216" s="18">
        <v>840.52</v>
      </c>
      <c r="E216" s="16">
        <f t="shared" si="12"/>
        <v>991.81</v>
      </c>
      <c r="F216" s="14"/>
      <c r="G216" s="14"/>
      <c r="H216" s="14"/>
    </row>
    <row r="217" spans="1:11" x14ac:dyDescent="0.3">
      <c r="A217" s="12" t="s">
        <v>394</v>
      </c>
      <c r="B217" s="7" t="s">
        <v>369</v>
      </c>
      <c r="C217" s="19" t="s">
        <v>368</v>
      </c>
      <c r="D217" s="18">
        <v>840.52</v>
      </c>
      <c r="E217" s="16">
        <f t="shared" si="12"/>
        <v>991.81</v>
      </c>
      <c r="F217" s="14"/>
      <c r="G217" s="14"/>
      <c r="H217" s="14"/>
    </row>
    <row r="218" spans="1:11" x14ac:dyDescent="0.3">
      <c r="A218" s="12" t="s">
        <v>395</v>
      </c>
      <c r="B218" s="7" t="s">
        <v>370</v>
      </c>
      <c r="C218" s="19" t="s">
        <v>371</v>
      </c>
      <c r="D218" s="18">
        <v>840.52</v>
      </c>
      <c r="E218" s="16">
        <f t="shared" si="12"/>
        <v>991.81</v>
      </c>
      <c r="F218" s="14"/>
      <c r="G218" s="14"/>
      <c r="H218" s="14"/>
    </row>
    <row r="219" spans="1:11" x14ac:dyDescent="0.3">
      <c r="A219" s="12" t="s">
        <v>396</v>
      </c>
      <c r="B219" s="7" t="s">
        <v>372</v>
      </c>
      <c r="C219" s="19" t="s">
        <v>373</v>
      </c>
      <c r="D219" s="18">
        <v>840.52</v>
      </c>
      <c r="E219" s="16">
        <f t="shared" si="12"/>
        <v>991.81</v>
      </c>
      <c r="F219" s="14"/>
      <c r="G219" s="14"/>
      <c r="H219" s="14"/>
    </row>
    <row r="220" spans="1:11" x14ac:dyDescent="0.3">
      <c r="A220" s="12" t="s">
        <v>397</v>
      </c>
      <c r="B220" s="7" t="s">
        <v>374</v>
      </c>
      <c r="C220" s="19" t="s">
        <v>375</v>
      </c>
      <c r="D220" s="18">
        <v>840.52</v>
      </c>
      <c r="E220" s="16">
        <f t="shared" si="12"/>
        <v>991.81</v>
      </c>
      <c r="F220" s="14"/>
      <c r="G220" s="14"/>
      <c r="H220" s="14"/>
    </row>
    <row r="221" spans="1:11" x14ac:dyDescent="0.3">
      <c r="A221" s="12" t="s">
        <v>398</v>
      </c>
      <c r="B221" s="7" t="s">
        <v>376</v>
      </c>
      <c r="C221" s="19" t="s">
        <v>377</v>
      </c>
      <c r="D221" s="18">
        <v>840.52</v>
      </c>
      <c r="E221" s="16">
        <f t="shared" si="12"/>
        <v>991.81</v>
      </c>
      <c r="F221" s="14"/>
      <c r="G221" s="14"/>
      <c r="H221" s="14"/>
    </row>
    <row r="222" spans="1:11" x14ac:dyDescent="0.3">
      <c r="A222" s="12" t="s">
        <v>399</v>
      </c>
      <c r="B222" s="7" t="s">
        <v>402</v>
      </c>
      <c r="C222" s="19" t="s">
        <v>403</v>
      </c>
      <c r="D222" s="18">
        <v>840.52</v>
      </c>
      <c r="E222" s="16">
        <f t="shared" si="12"/>
        <v>991.81</v>
      </c>
      <c r="F222" s="14"/>
      <c r="G222" s="14"/>
      <c r="H222" s="14"/>
    </row>
    <row r="223" spans="1:11" x14ac:dyDescent="0.3">
      <c r="A223" s="12" t="s">
        <v>401</v>
      </c>
      <c r="B223" s="7" t="s">
        <v>400</v>
      </c>
      <c r="C223" s="19" t="s">
        <v>241</v>
      </c>
      <c r="D223" s="18">
        <v>25.33</v>
      </c>
      <c r="E223" s="16">
        <f t="shared" si="12"/>
        <v>29.89</v>
      </c>
      <c r="F223" s="14"/>
      <c r="G223" s="14"/>
      <c r="H223" s="14"/>
    </row>
    <row r="224" spans="1:11" ht="20.25" customHeight="1" x14ac:dyDescent="0.3">
      <c r="A224" s="54" t="s">
        <v>411</v>
      </c>
      <c r="B224" s="55"/>
      <c r="C224" s="55"/>
      <c r="D224" s="55"/>
      <c r="E224" s="55"/>
      <c r="F224" s="14"/>
      <c r="G224" s="14"/>
      <c r="H224" s="14"/>
      <c r="I224" s="20"/>
      <c r="J224" s="20"/>
      <c r="K224" s="21"/>
    </row>
    <row r="225" spans="1:8" ht="20.25" x14ac:dyDescent="0.3">
      <c r="A225" s="54" t="s">
        <v>412</v>
      </c>
      <c r="B225" s="55"/>
      <c r="C225" s="55"/>
      <c r="D225" s="55"/>
      <c r="E225" s="55"/>
      <c r="F225" s="14"/>
      <c r="G225" s="14"/>
      <c r="H225" s="14"/>
    </row>
    <row r="226" spans="1:8" x14ac:dyDescent="0.3">
      <c r="A226" s="12" t="s">
        <v>413</v>
      </c>
      <c r="B226" s="7" t="s">
        <v>419</v>
      </c>
      <c r="C226" s="7" t="s">
        <v>417</v>
      </c>
      <c r="D226" s="18">
        <v>154.37</v>
      </c>
      <c r="E226" s="16">
        <f t="shared" ref="E226:E287" si="13">ROUND(D226*1.18,2)</f>
        <v>182.16</v>
      </c>
      <c r="F226" s="14"/>
      <c r="G226" s="14"/>
      <c r="H226" s="14"/>
    </row>
    <row r="227" spans="1:8" x14ac:dyDescent="0.3">
      <c r="A227" s="12" t="s">
        <v>414</v>
      </c>
      <c r="B227" s="7" t="s">
        <v>420</v>
      </c>
      <c r="C227" s="7" t="s">
        <v>417</v>
      </c>
      <c r="D227" s="18">
        <v>74.36</v>
      </c>
      <c r="E227" s="16">
        <f t="shared" si="13"/>
        <v>87.74</v>
      </c>
      <c r="F227" s="14"/>
      <c r="G227" s="14"/>
      <c r="H227" s="14"/>
    </row>
    <row r="228" spans="1:8" x14ac:dyDescent="0.3">
      <c r="A228" s="12" t="s">
        <v>415</v>
      </c>
      <c r="B228" s="7" t="s">
        <v>425</v>
      </c>
      <c r="C228" s="7" t="s">
        <v>417</v>
      </c>
      <c r="D228" s="18">
        <v>364.05</v>
      </c>
      <c r="E228" s="16">
        <f t="shared" si="13"/>
        <v>429.58</v>
      </c>
      <c r="F228" s="14"/>
      <c r="G228" s="14"/>
      <c r="H228" s="14"/>
    </row>
    <row r="229" spans="1:8" x14ac:dyDescent="0.3">
      <c r="A229" s="12" t="s">
        <v>416</v>
      </c>
      <c r="B229" s="7" t="s">
        <v>426</v>
      </c>
      <c r="C229" s="7" t="s">
        <v>417</v>
      </c>
      <c r="D229" s="18">
        <v>368.42</v>
      </c>
      <c r="E229" s="16">
        <f t="shared" si="13"/>
        <v>434.74</v>
      </c>
      <c r="F229" s="14"/>
      <c r="G229" s="14"/>
      <c r="H229" s="14"/>
    </row>
    <row r="230" spans="1:8" x14ac:dyDescent="0.3">
      <c r="A230" s="12" t="s">
        <v>421</v>
      </c>
      <c r="B230" s="7" t="s">
        <v>427</v>
      </c>
      <c r="C230" s="7" t="s">
        <v>417</v>
      </c>
      <c r="D230" s="18">
        <v>527.75</v>
      </c>
      <c r="E230" s="16">
        <f t="shared" si="13"/>
        <v>622.75</v>
      </c>
      <c r="F230" s="14"/>
      <c r="G230" s="14"/>
      <c r="H230" s="14"/>
    </row>
    <row r="231" spans="1:8" x14ac:dyDescent="0.3">
      <c r="A231" s="12" t="s">
        <v>422</v>
      </c>
      <c r="B231" s="7" t="s">
        <v>428</v>
      </c>
      <c r="C231" s="7" t="s">
        <v>417</v>
      </c>
      <c r="D231" s="18">
        <v>583.65</v>
      </c>
      <c r="E231" s="16">
        <f t="shared" si="13"/>
        <v>688.71</v>
      </c>
      <c r="F231" s="14"/>
      <c r="G231" s="14"/>
      <c r="H231" s="14"/>
    </row>
    <row r="232" spans="1:8" ht="37.5" x14ac:dyDescent="0.3">
      <c r="A232" s="12" t="s">
        <v>423</v>
      </c>
      <c r="B232" s="7" t="s">
        <v>418</v>
      </c>
      <c r="C232" s="7" t="s">
        <v>417</v>
      </c>
      <c r="D232" s="18">
        <v>667.77</v>
      </c>
      <c r="E232" s="16">
        <f t="shared" si="13"/>
        <v>787.97</v>
      </c>
      <c r="F232" s="14"/>
      <c r="G232" s="14"/>
      <c r="H232" s="14"/>
    </row>
    <row r="233" spans="1:8" ht="37.5" x14ac:dyDescent="0.3">
      <c r="A233" s="12" t="s">
        <v>424</v>
      </c>
      <c r="B233" s="7" t="s">
        <v>429</v>
      </c>
      <c r="C233" s="7" t="s">
        <v>417</v>
      </c>
      <c r="D233" s="18">
        <v>831.96</v>
      </c>
      <c r="E233" s="16">
        <f t="shared" si="13"/>
        <v>981.71</v>
      </c>
      <c r="F233" s="14"/>
      <c r="G233" s="14"/>
      <c r="H233" s="14"/>
    </row>
    <row r="234" spans="1:8" ht="20.25" x14ac:dyDescent="0.3">
      <c r="A234" s="54" t="s">
        <v>430</v>
      </c>
      <c r="B234" s="55"/>
      <c r="C234" s="55"/>
      <c r="D234" s="55"/>
      <c r="E234" s="55"/>
      <c r="F234" s="14"/>
      <c r="G234" s="14"/>
      <c r="H234" s="14"/>
    </row>
    <row r="235" spans="1:8" ht="37.5" x14ac:dyDescent="0.3">
      <c r="A235" s="12" t="s">
        <v>437</v>
      </c>
      <c r="B235" s="7" t="s">
        <v>431</v>
      </c>
      <c r="C235" s="7" t="s">
        <v>417</v>
      </c>
      <c r="D235" s="18">
        <v>103.28</v>
      </c>
      <c r="E235" s="16">
        <f t="shared" si="13"/>
        <v>121.87</v>
      </c>
      <c r="F235" s="14"/>
      <c r="G235" s="14"/>
      <c r="H235" s="14"/>
    </row>
    <row r="236" spans="1:8" ht="37.5" x14ac:dyDescent="0.3">
      <c r="A236" s="12" t="s">
        <v>438</v>
      </c>
      <c r="B236" s="7" t="s">
        <v>432</v>
      </c>
      <c r="C236" s="7" t="s">
        <v>417</v>
      </c>
      <c r="D236" s="18">
        <v>123.36</v>
      </c>
      <c r="E236" s="16">
        <f t="shared" si="13"/>
        <v>145.56</v>
      </c>
      <c r="F236" s="14"/>
      <c r="G236" s="14"/>
      <c r="H236" s="14"/>
    </row>
    <row r="237" spans="1:8" ht="37.5" x14ac:dyDescent="0.3">
      <c r="A237" s="12" t="s">
        <v>439</v>
      </c>
      <c r="B237" s="7" t="s">
        <v>433</v>
      </c>
      <c r="C237" s="7" t="s">
        <v>417</v>
      </c>
      <c r="D237" s="18">
        <v>266.79000000000002</v>
      </c>
      <c r="E237" s="16">
        <f t="shared" si="13"/>
        <v>314.81</v>
      </c>
      <c r="F237" s="14"/>
      <c r="G237" s="14"/>
      <c r="H237" s="14"/>
    </row>
    <row r="238" spans="1:8" ht="37.5" x14ac:dyDescent="0.3">
      <c r="A238" s="12" t="s">
        <v>441</v>
      </c>
      <c r="B238" s="7" t="s">
        <v>434</v>
      </c>
      <c r="C238" s="7" t="s">
        <v>417</v>
      </c>
      <c r="D238" s="18">
        <v>309.14</v>
      </c>
      <c r="E238" s="16">
        <f t="shared" si="13"/>
        <v>364.79</v>
      </c>
      <c r="F238" s="14"/>
      <c r="G238" s="14"/>
      <c r="H238" s="14"/>
    </row>
    <row r="239" spans="1:8" ht="37.5" x14ac:dyDescent="0.3">
      <c r="A239" s="12" t="s">
        <v>442</v>
      </c>
      <c r="B239" s="7" t="s">
        <v>435</v>
      </c>
      <c r="C239" s="7" t="s">
        <v>417</v>
      </c>
      <c r="D239" s="18">
        <v>487.97</v>
      </c>
      <c r="E239" s="16">
        <f t="shared" si="13"/>
        <v>575.79999999999995</v>
      </c>
      <c r="F239" s="14"/>
      <c r="G239" s="14"/>
      <c r="H239" s="14"/>
    </row>
    <row r="240" spans="1:8" ht="37.5" x14ac:dyDescent="0.3">
      <c r="A240" s="12" t="s">
        <v>443</v>
      </c>
      <c r="B240" s="7" t="s">
        <v>436</v>
      </c>
      <c r="C240" s="7" t="s">
        <v>417</v>
      </c>
      <c r="D240" s="18">
        <v>341.91</v>
      </c>
      <c r="E240" s="16">
        <f t="shared" si="13"/>
        <v>403.45</v>
      </c>
      <c r="F240" s="14"/>
      <c r="G240" s="14"/>
      <c r="H240" s="14"/>
    </row>
    <row r="241" spans="1:8" ht="20.25" x14ac:dyDescent="0.3">
      <c r="A241" s="54" t="s">
        <v>444</v>
      </c>
      <c r="B241" s="55"/>
      <c r="C241" s="55"/>
      <c r="D241" s="55"/>
      <c r="E241" s="55"/>
      <c r="F241" s="14"/>
      <c r="G241" s="14"/>
      <c r="H241" s="14"/>
    </row>
    <row r="242" spans="1:8" x14ac:dyDescent="0.3">
      <c r="A242" s="12" t="s">
        <v>463</v>
      </c>
      <c r="B242" s="7" t="s">
        <v>447</v>
      </c>
      <c r="C242" s="7" t="s">
        <v>417</v>
      </c>
      <c r="D242" s="18">
        <v>209.98</v>
      </c>
      <c r="E242" s="16">
        <f t="shared" si="13"/>
        <v>247.78</v>
      </c>
      <c r="F242" s="14"/>
      <c r="G242" s="14"/>
      <c r="H242" s="14"/>
    </row>
    <row r="243" spans="1:8" x14ac:dyDescent="0.3">
      <c r="A243" s="12" t="s">
        <v>464</v>
      </c>
      <c r="B243" s="7" t="s">
        <v>445</v>
      </c>
      <c r="C243" s="7" t="s">
        <v>417</v>
      </c>
      <c r="D243" s="18">
        <v>206.57</v>
      </c>
      <c r="E243" s="16">
        <f t="shared" si="13"/>
        <v>243.75</v>
      </c>
      <c r="F243" s="14"/>
      <c r="G243" s="14"/>
      <c r="H243" s="14"/>
    </row>
    <row r="244" spans="1:8" x14ac:dyDescent="0.3">
      <c r="A244" s="12" t="s">
        <v>465</v>
      </c>
      <c r="B244" s="7" t="s">
        <v>446</v>
      </c>
      <c r="C244" s="7" t="s">
        <v>449</v>
      </c>
      <c r="D244" s="18">
        <v>290.11</v>
      </c>
      <c r="E244" s="16">
        <f t="shared" si="13"/>
        <v>342.33</v>
      </c>
      <c r="F244" s="14"/>
      <c r="G244" s="14"/>
      <c r="H244" s="14"/>
    </row>
    <row r="245" spans="1:8" x14ac:dyDescent="0.3">
      <c r="A245" s="12" t="s">
        <v>440</v>
      </c>
      <c r="B245" s="7" t="s">
        <v>448</v>
      </c>
      <c r="C245" s="7" t="s">
        <v>449</v>
      </c>
      <c r="D245" s="18">
        <v>814.29</v>
      </c>
      <c r="E245" s="16">
        <f t="shared" si="13"/>
        <v>960.86</v>
      </c>
      <c r="F245" s="14"/>
      <c r="G245" s="14"/>
      <c r="H245" s="14"/>
    </row>
    <row r="246" spans="1:8" x14ac:dyDescent="0.3">
      <c r="A246" s="12" t="s">
        <v>466</v>
      </c>
      <c r="B246" s="7" t="s">
        <v>451</v>
      </c>
      <c r="C246" s="7" t="s">
        <v>449</v>
      </c>
      <c r="D246" s="18">
        <v>758.98</v>
      </c>
      <c r="E246" s="16">
        <f t="shared" si="13"/>
        <v>895.6</v>
      </c>
      <c r="F246" s="14"/>
      <c r="G246" s="14"/>
      <c r="H246" s="14"/>
    </row>
    <row r="247" spans="1:8" x14ac:dyDescent="0.3">
      <c r="A247" s="12" t="s">
        <v>467</v>
      </c>
      <c r="B247" s="7" t="s">
        <v>450</v>
      </c>
      <c r="C247" s="7" t="s">
        <v>417</v>
      </c>
      <c r="D247" s="18">
        <v>755.29</v>
      </c>
      <c r="E247" s="16">
        <f t="shared" si="13"/>
        <v>891.24</v>
      </c>
      <c r="F247" s="14"/>
      <c r="G247" s="14"/>
      <c r="H247" s="14"/>
    </row>
    <row r="248" spans="1:8" x14ac:dyDescent="0.3">
      <c r="A248" s="12" t="s">
        <v>468</v>
      </c>
      <c r="B248" s="7" t="s">
        <v>461</v>
      </c>
      <c r="C248" s="7" t="s">
        <v>417</v>
      </c>
      <c r="D248" s="18">
        <v>440.03</v>
      </c>
      <c r="E248" s="16">
        <f t="shared" si="13"/>
        <v>519.24</v>
      </c>
      <c r="F248" s="14"/>
      <c r="G248" s="14"/>
      <c r="H248" s="14"/>
    </row>
    <row r="249" spans="1:8" x14ac:dyDescent="0.3">
      <c r="A249" s="12" t="s">
        <v>469</v>
      </c>
      <c r="B249" s="7" t="s">
        <v>462</v>
      </c>
      <c r="C249" s="7" t="s">
        <v>417</v>
      </c>
      <c r="D249" s="18">
        <v>440.03</v>
      </c>
      <c r="E249" s="16">
        <f t="shared" si="13"/>
        <v>519.24</v>
      </c>
      <c r="F249" s="14"/>
      <c r="G249" s="14"/>
      <c r="H249" s="14"/>
    </row>
    <row r="250" spans="1:8" x14ac:dyDescent="0.3">
      <c r="A250" s="12" t="s">
        <v>470</v>
      </c>
      <c r="B250" s="7" t="s">
        <v>455</v>
      </c>
      <c r="C250" s="7" t="s">
        <v>417</v>
      </c>
      <c r="D250" s="18">
        <v>80.61</v>
      </c>
      <c r="E250" s="16">
        <f t="shared" si="13"/>
        <v>95.12</v>
      </c>
      <c r="F250" s="14"/>
      <c r="G250" s="14"/>
      <c r="H250" s="14"/>
    </row>
    <row r="251" spans="1:8" x14ac:dyDescent="0.3">
      <c r="A251" s="12" t="s">
        <v>471</v>
      </c>
      <c r="B251" s="7" t="s">
        <v>456</v>
      </c>
      <c r="C251" s="7" t="s">
        <v>417</v>
      </c>
      <c r="D251" s="18">
        <v>307.62</v>
      </c>
      <c r="E251" s="16">
        <f t="shared" si="13"/>
        <v>362.99</v>
      </c>
      <c r="F251" s="14"/>
      <c r="G251" s="14"/>
      <c r="H251" s="14"/>
    </row>
    <row r="252" spans="1:8" x14ac:dyDescent="0.3">
      <c r="A252" s="12" t="s">
        <v>472</v>
      </c>
      <c r="B252" s="7" t="s">
        <v>457</v>
      </c>
      <c r="C252" s="7" t="s">
        <v>454</v>
      </c>
      <c r="D252" s="18">
        <v>122.36</v>
      </c>
      <c r="E252" s="16">
        <f t="shared" si="13"/>
        <v>144.38</v>
      </c>
      <c r="F252" s="14"/>
      <c r="G252" s="14"/>
      <c r="H252" s="14"/>
    </row>
    <row r="253" spans="1:8" x14ac:dyDescent="0.3">
      <c r="A253" s="12" t="s">
        <v>473</v>
      </c>
      <c r="B253" s="7" t="s">
        <v>452</v>
      </c>
      <c r="C253" s="7" t="s">
        <v>454</v>
      </c>
      <c r="D253" s="18">
        <v>208.34</v>
      </c>
      <c r="E253" s="16">
        <f t="shared" si="13"/>
        <v>245.84</v>
      </c>
      <c r="F253" s="14"/>
      <c r="G253" s="14"/>
      <c r="H253" s="14"/>
    </row>
    <row r="254" spans="1:8" x14ac:dyDescent="0.3">
      <c r="A254" s="12" t="s">
        <v>474</v>
      </c>
      <c r="B254" s="7" t="s">
        <v>453</v>
      </c>
      <c r="C254" s="7" t="s">
        <v>454</v>
      </c>
      <c r="D254" s="18">
        <v>373.22</v>
      </c>
      <c r="E254" s="16">
        <f t="shared" si="13"/>
        <v>440.4</v>
      </c>
      <c r="F254" s="14"/>
      <c r="G254" s="14"/>
      <c r="H254" s="14"/>
    </row>
    <row r="255" spans="1:8" ht="37.5" x14ac:dyDescent="0.3">
      <c r="A255" s="12" t="s">
        <v>475</v>
      </c>
      <c r="B255" s="7" t="s">
        <v>458</v>
      </c>
      <c r="C255" s="7" t="s">
        <v>417</v>
      </c>
      <c r="D255" s="18">
        <v>322.77</v>
      </c>
      <c r="E255" s="16">
        <f t="shared" si="13"/>
        <v>380.87</v>
      </c>
      <c r="F255" s="14"/>
      <c r="G255" s="14"/>
      <c r="H255" s="14"/>
    </row>
    <row r="256" spans="1:8" ht="37.5" x14ac:dyDescent="0.3">
      <c r="A256" s="12" t="s">
        <v>476</v>
      </c>
      <c r="B256" s="7" t="s">
        <v>459</v>
      </c>
      <c r="C256" s="7" t="s">
        <v>417</v>
      </c>
      <c r="D256" s="18">
        <v>358.07</v>
      </c>
      <c r="E256" s="16">
        <f t="shared" si="13"/>
        <v>422.52</v>
      </c>
      <c r="F256" s="14"/>
      <c r="G256" s="14"/>
      <c r="H256" s="14"/>
    </row>
    <row r="257" spans="1:8" x14ac:dyDescent="0.3">
      <c r="A257" s="12" t="s">
        <v>477</v>
      </c>
      <c r="B257" s="7" t="s">
        <v>460</v>
      </c>
      <c r="C257" s="7" t="s">
        <v>417</v>
      </c>
      <c r="D257" s="18">
        <v>119.39</v>
      </c>
      <c r="E257" s="16">
        <f t="shared" si="13"/>
        <v>140.88</v>
      </c>
      <c r="F257" s="14"/>
      <c r="G257" s="14"/>
      <c r="H257" s="14"/>
    </row>
    <row r="258" spans="1:8" ht="20.25" x14ac:dyDescent="0.3">
      <c r="A258" s="54" t="s">
        <v>478</v>
      </c>
      <c r="B258" s="55"/>
      <c r="C258" s="55"/>
      <c r="D258" s="55"/>
      <c r="E258" s="55"/>
      <c r="F258" s="14"/>
      <c r="G258" s="14"/>
      <c r="H258" s="14"/>
    </row>
    <row r="259" spans="1:8" x14ac:dyDescent="0.3">
      <c r="A259" s="12" t="s">
        <v>489</v>
      </c>
      <c r="B259" s="7" t="s">
        <v>479</v>
      </c>
      <c r="C259" s="7" t="s">
        <v>417</v>
      </c>
      <c r="D259" s="18">
        <v>31.42</v>
      </c>
      <c r="E259" s="16">
        <f t="shared" si="13"/>
        <v>37.08</v>
      </c>
      <c r="F259" s="14"/>
      <c r="G259" s="14"/>
      <c r="H259" s="14"/>
    </row>
    <row r="260" spans="1:8" x14ac:dyDescent="0.3">
      <c r="A260" s="12" t="s">
        <v>490</v>
      </c>
      <c r="B260" s="7" t="s">
        <v>480</v>
      </c>
      <c r="C260" s="7" t="s">
        <v>417</v>
      </c>
      <c r="D260" s="18">
        <v>111.93</v>
      </c>
      <c r="E260" s="16">
        <f t="shared" si="13"/>
        <v>132.08000000000001</v>
      </c>
      <c r="F260" s="14"/>
      <c r="G260" s="14"/>
      <c r="H260" s="14"/>
    </row>
    <row r="261" spans="1:8" x14ac:dyDescent="0.3">
      <c r="A261" s="12" t="s">
        <v>491</v>
      </c>
      <c r="B261" s="7" t="s">
        <v>481</v>
      </c>
      <c r="C261" s="7" t="s">
        <v>417</v>
      </c>
      <c r="D261" s="18">
        <v>173.29</v>
      </c>
      <c r="E261" s="16">
        <f t="shared" si="13"/>
        <v>204.48</v>
      </c>
      <c r="F261" s="14"/>
      <c r="G261" s="14"/>
      <c r="H261" s="14"/>
    </row>
    <row r="262" spans="1:8" ht="37.5" x14ac:dyDescent="0.3">
      <c r="A262" s="12" t="s">
        <v>492</v>
      </c>
      <c r="B262" s="7" t="s">
        <v>485</v>
      </c>
      <c r="C262" s="7" t="s">
        <v>417</v>
      </c>
      <c r="D262" s="18">
        <v>213.55</v>
      </c>
      <c r="E262" s="16">
        <f t="shared" si="13"/>
        <v>251.99</v>
      </c>
      <c r="F262" s="14"/>
      <c r="G262" s="14"/>
      <c r="H262" s="14"/>
    </row>
    <row r="263" spans="1:8" ht="37.5" x14ac:dyDescent="0.3">
      <c r="A263" s="12" t="s">
        <v>493</v>
      </c>
      <c r="B263" s="7" t="s">
        <v>486</v>
      </c>
      <c r="C263" s="7" t="s">
        <v>417</v>
      </c>
      <c r="D263" s="18">
        <v>321.33</v>
      </c>
      <c r="E263" s="16">
        <f t="shared" si="13"/>
        <v>379.17</v>
      </c>
      <c r="F263" s="14"/>
      <c r="G263" s="14"/>
      <c r="H263" s="14"/>
    </row>
    <row r="264" spans="1:8" x14ac:dyDescent="0.3">
      <c r="A264" s="12" t="s">
        <v>494</v>
      </c>
      <c r="B264" s="7" t="s">
        <v>483</v>
      </c>
      <c r="C264" s="7" t="s">
        <v>417</v>
      </c>
      <c r="D264" s="18">
        <v>94.01</v>
      </c>
      <c r="E264" s="16">
        <f t="shared" si="13"/>
        <v>110.93</v>
      </c>
      <c r="F264" s="14"/>
      <c r="G264" s="14"/>
      <c r="H264" s="14"/>
    </row>
    <row r="265" spans="1:8" x14ac:dyDescent="0.3">
      <c r="A265" s="12" t="s">
        <v>495</v>
      </c>
      <c r="B265" s="7" t="s">
        <v>482</v>
      </c>
      <c r="C265" s="7" t="s">
        <v>417</v>
      </c>
      <c r="D265" s="18">
        <v>123.22</v>
      </c>
      <c r="E265" s="16">
        <f t="shared" si="13"/>
        <v>145.4</v>
      </c>
      <c r="F265" s="14"/>
      <c r="G265" s="14"/>
      <c r="H265" s="14"/>
    </row>
    <row r="266" spans="1:8" x14ac:dyDescent="0.3">
      <c r="A266" s="12" t="s">
        <v>496</v>
      </c>
      <c r="B266" s="7" t="s">
        <v>487</v>
      </c>
      <c r="C266" s="7" t="s">
        <v>417</v>
      </c>
      <c r="D266" s="18">
        <v>151.94999999999999</v>
      </c>
      <c r="E266" s="16">
        <f t="shared" si="13"/>
        <v>179.3</v>
      </c>
      <c r="F266" s="14"/>
      <c r="G266" s="14"/>
      <c r="H266" s="14"/>
    </row>
    <row r="267" spans="1:8" x14ac:dyDescent="0.3">
      <c r="A267" s="12" t="s">
        <v>497</v>
      </c>
      <c r="B267" s="7" t="s">
        <v>488</v>
      </c>
      <c r="C267" s="7" t="s">
        <v>417</v>
      </c>
      <c r="D267" s="18">
        <v>266.69</v>
      </c>
      <c r="E267" s="16">
        <f t="shared" si="13"/>
        <v>314.69</v>
      </c>
      <c r="F267" s="14"/>
      <c r="G267" s="14"/>
      <c r="H267" s="14"/>
    </row>
    <row r="268" spans="1:8" x14ac:dyDescent="0.3">
      <c r="A268" s="12" t="s">
        <v>498</v>
      </c>
      <c r="B268" s="7" t="s">
        <v>484</v>
      </c>
      <c r="C268" s="7" t="s">
        <v>417</v>
      </c>
      <c r="D268" s="18">
        <v>63.51</v>
      </c>
      <c r="E268" s="16">
        <f t="shared" si="13"/>
        <v>74.94</v>
      </c>
      <c r="F268" s="14"/>
      <c r="G268" s="14"/>
      <c r="H268" s="14"/>
    </row>
    <row r="269" spans="1:8" ht="20.25" x14ac:dyDescent="0.3">
      <c r="A269" s="54" t="s">
        <v>499</v>
      </c>
      <c r="B269" s="55"/>
      <c r="C269" s="55"/>
      <c r="D269" s="55"/>
      <c r="E269" s="55"/>
      <c r="F269" s="14"/>
      <c r="G269" s="14"/>
      <c r="H269" s="14"/>
    </row>
    <row r="270" spans="1:8" x14ac:dyDescent="0.3">
      <c r="A270" s="12" t="s">
        <v>500</v>
      </c>
      <c r="B270" s="7" t="s">
        <v>501</v>
      </c>
      <c r="C270" s="7" t="s">
        <v>417</v>
      </c>
      <c r="D270" s="18">
        <v>96.29</v>
      </c>
      <c r="E270" s="16">
        <f t="shared" si="13"/>
        <v>113.62</v>
      </c>
      <c r="F270" s="14"/>
      <c r="G270" s="14"/>
      <c r="H270" s="14"/>
    </row>
    <row r="271" spans="1:8" x14ac:dyDescent="0.3">
      <c r="A271" s="12" t="s">
        <v>519</v>
      </c>
      <c r="B271" s="7" t="s">
        <v>505</v>
      </c>
      <c r="C271" s="7" t="s">
        <v>417</v>
      </c>
      <c r="D271" s="18">
        <v>170.41</v>
      </c>
      <c r="E271" s="16">
        <f t="shared" si="13"/>
        <v>201.08</v>
      </c>
      <c r="F271" s="14"/>
      <c r="G271" s="14"/>
      <c r="H271" s="14"/>
    </row>
    <row r="272" spans="1:8" x14ac:dyDescent="0.3">
      <c r="A272" s="12" t="s">
        <v>520</v>
      </c>
      <c r="B272" s="7" t="s">
        <v>513</v>
      </c>
      <c r="C272" s="7" t="s">
        <v>417</v>
      </c>
      <c r="D272" s="18">
        <v>81.14</v>
      </c>
      <c r="E272" s="16">
        <f t="shared" si="13"/>
        <v>95.75</v>
      </c>
      <c r="F272" s="14"/>
      <c r="G272" s="14"/>
      <c r="H272" s="14"/>
    </row>
    <row r="273" spans="1:11" x14ac:dyDescent="0.3">
      <c r="A273" s="12" t="s">
        <v>521</v>
      </c>
      <c r="B273" s="7" t="s">
        <v>506</v>
      </c>
      <c r="C273" s="7" t="s">
        <v>417</v>
      </c>
      <c r="D273" s="18">
        <v>145.44999999999999</v>
      </c>
      <c r="E273" s="16">
        <f t="shared" si="13"/>
        <v>171.63</v>
      </c>
      <c r="F273" s="14"/>
      <c r="G273" s="14"/>
      <c r="H273" s="14"/>
    </row>
    <row r="274" spans="1:11" x14ac:dyDescent="0.3">
      <c r="A274" s="12" t="s">
        <v>522</v>
      </c>
      <c r="B274" s="7" t="s">
        <v>512</v>
      </c>
      <c r="C274" s="7" t="s">
        <v>417</v>
      </c>
      <c r="D274" s="18">
        <v>94.6</v>
      </c>
      <c r="E274" s="16">
        <f t="shared" si="13"/>
        <v>111.63</v>
      </c>
      <c r="F274" s="14"/>
      <c r="G274" s="14"/>
      <c r="H274" s="14"/>
    </row>
    <row r="275" spans="1:11" x14ac:dyDescent="0.3">
      <c r="A275" s="12" t="s">
        <v>523</v>
      </c>
      <c r="B275" s="7" t="s">
        <v>514</v>
      </c>
      <c r="C275" s="7" t="s">
        <v>417</v>
      </c>
      <c r="D275" s="18">
        <v>108.31</v>
      </c>
      <c r="E275" s="16">
        <f t="shared" si="13"/>
        <v>127.81</v>
      </c>
      <c r="F275" s="14"/>
      <c r="G275" s="14"/>
      <c r="H275" s="14"/>
    </row>
    <row r="276" spans="1:11" x14ac:dyDescent="0.3">
      <c r="A276" s="12" t="s">
        <v>524</v>
      </c>
      <c r="B276" s="7" t="s">
        <v>516</v>
      </c>
      <c r="C276" s="7" t="s">
        <v>417</v>
      </c>
      <c r="D276" s="18">
        <v>39.99</v>
      </c>
      <c r="E276" s="16">
        <f t="shared" si="13"/>
        <v>47.19</v>
      </c>
      <c r="F276" s="14"/>
      <c r="G276" s="14"/>
      <c r="H276" s="14"/>
    </row>
    <row r="277" spans="1:11" x14ac:dyDescent="0.3">
      <c r="A277" s="12" t="s">
        <v>525</v>
      </c>
      <c r="B277" s="7" t="s">
        <v>515</v>
      </c>
      <c r="C277" s="7" t="s">
        <v>417</v>
      </c>
      <c r="D277" s="18">
        <v>108.87</v>
      </c>
      <c r="E277" s="16">
        <f t="shared" si="13"/>
        <v>128.47</v>
      </c>
      <c r="F277" s="14"/>
      <c r="G277" s="14"/>
      <c r="H277" s="14"/>
    </row>
    <row r="278" spans="1:11" x14ac:dyDescent="0.3">
      <c r="A278" s="12" t="s">
        <v>526</v>
      </c>
      <c r="B278" s="7" t="s">
        <v>517</v>
      </c>
      <c r="C278" s="7" t="s">
        <v>417</v>
      </c>
      <c r="D278" s="18">
        <v>117.33</v>
      </c>
      <c r="E278" s="16">
        <f t="shared" si="13"/>
        <v>138.44999999999999</v>
      </c>
      <c r="F278" s="14"/>
      <c r="G278" s="14"/>
      <c r="H278" s="14"/>
    </row>
    <row r="279" spans="1:11" x14ac:dyDescent="0.3">
      <c r="A279" s="12" t="s">
        <v>527</v>
      </c>
      <c r="B279" s="7" t="s">
        <v>518</v>
      </c>
      <c r="C279" s="7" t="s">
        <v>417</v>
      </c>
      <c r="D279" s="18">
        <v>131.41999999999999</v>
      </c>
      <c r="E279" s="16">
        <f t="shared" si="13"/>
        <v>155.08000000000001</v>
      </c>
      <c r="F279" s="14"/>
      <c r="G279" s="14"/>
      <c r="H279" s="14"/>
    </row>
    <row r="280" spans="1:11" x14ac:dyDescent="0.3">
      <c r="A280" s="12" t="s">
        <v>528</v>
      </c>
      <c r="B280" s="7" t="s">
        <v>502</v>
      </c>
      <c r="C280" s="7" t="s">
        <v>503</v>
      </c>
      <c r="D280" s="18">
        <v>108.02</v>
      </c>
      <c r="E280" s="16">
        <f t="shared" si="13"/>
        <v>127.46</v>
      </c>
      <c r="F280" s="14"/>
      <c r="G280" s="14"/>
      <c r="H280" s="14"/>
    </row>
    <row r="281" spans="1:11" x14ac:dyDescent="0.3">
      <c r="A281" s="12" t="s">
        <v>529</v>
      </c>
      <c r="B281" s="7" t="s">
        <v>504</v>
      </c>
      <c r="C281" s="7" t="s">
        <v>503</v>
      </c>
      <c r="D281" s="18">
        <v>116.73</v>
      </c>
      <c r="E281" s="16">
        <f t="shared" si="13"/>
        <v>137.74</v>
      </c>
      <c r="F281" s="14"/>
      <c r="G281" s="14"/>
      <c r="H281" s="14"/>
    </row>
    <row r="282" spans="1:11" x14ac:dyDescent="0.3">
      <c r="A282" s="12" t="s">
        <v>530</v>
      </c>
      <c r="B282" s="7" t="s">
        <v>507</v>
      </c>
      <c r="C282" s="7" t="s">
        <v>417</v>
      </c>
      <c r="D282" s="18">
        <v>144.44</v>
      </c>
      <c r="E282" s="16">
        <f t="shared" si="13"/>
        <v>170.44</v>
      </c>
      <c r="F282" s="14"/>
      <c r="G282" s="14"/>
      <c r="H282" s="14"/>
    </row>
    <row r="283" spans="1:11" x14ac:dyDescent="0.3">
      <c r="A283" s="12" t="s">
        <v>531</v>
      </c>
      <c r="B283" s="7" t="s">
        <v>508</v>
      </c>
      <c r="C283" s="7" t="s">
        <v>417</v>
      </c>
      <c r="D283" s="18">
        <v>346.09</v>
      </c>
      <c r="E283" s="16">
        <f t="shared" si="13"/>
        <v>408.39</v>
      </c>
      <c r="F283" s="14"/>
      <c r="G283" s="14"/>
      <c r="H283" s="14"/>
    </row>
    <row r="284" spans="1:11" x14ac:dyDescent="0.3">
      <c r="A284" s="12" t="s">
        <v>532</v>
      </c>
      <c r="B284" s="7" t="s">
        <v>509</v>
      </c>
      <c r="C284" s="7" t="s">
        <v>417</v>
      </c>
      <c r="D284" s="18">
        <v>603.29999999999995</v>
      </c>
      <c r="E284" s="16">
        <f t="shared" si="13"/>
        <v>711.89</v>
      </c>
      <c r="F284" s="14"/>
      <c r="G284" s="14"/>
      <c r="H284" s="14"/>
    </row>
    <row r="285" spans="1:11" x14ac:dyDescent="0.3">
      <c r="A285" s="12" t="s">
        <v>533</v>
      </c>
      <c r="B285" s="7" t="s">
        <v>511</v>
      </c>
      <c r="C285" s="7" t="s">
        <v>417</v>
      </c>
      <c r="D285" s="18">
        <v>359.09</v>
      </c>
      <c r="E285" s="16">
        <f t="shared" si="13"/>
        <v>423.73</v>
      </c>
      <c r="F285" s="14"/>
      <c r="G285" s="14"/>
      <c r="H285" s="14"/>
    </row>
    <row r="286" spans="1:11" x14ac:dyDescent="0.3">
      <c r="A286" s="12" t="s">
        <v>534</v>
      </c>
      <c r="B286" s="7" t="s">
        <v>510</v>
      </c>
      <c r="C286" s="7" t="s">
        <v>417</v>
      </c>
      <c r="D286" s="18">
        <v>102.76</v>
      </c>
      <c r="E286" s="16">
        <f t="shared" si="13"/>
        <v>121.26</v>
      </c>
      <c r="F286" s="14"/>
      <c r="G286" s="14"/>
      <c r="H286" s="14"/>
    </row>
    <row r="287" spans="1:11" x14ac:dyDescent="0.3">
      <c r="A287" s="12" t="s">
        <v>613</v>
      </c>
      <c r="B287" s="7" t="s">
        <v>614</v>
      </c>
      <c r="C287" s="7" t="s">
        <v>417</v>
      </c>
      <c r="D287" s="18">
        <v>147.41</v>
      </c>
      <c r="E287" s="16">
        <f t="shared" si="13"/>
        <v>173.94</v>
      </c>
      <c r="F287" s="14"/>
      <c r="G287" s="14"/>
      <c r="H287" s="14"/>
    </row>
    <row r="288" spans="1:11" ht="20.25" customHeight="1" x14ac:dyDescent="0.3">
      <c r="A288" s="54" t="s">
        <v>535</v>
      </c>
      <c r="B288" s="55"/>
      <c r="C288" s="55"/>
      <c r="D288" s="55"/>
      <c r="E288" s="55"/>
      <c r="F288" s="14"/>
      <c r="G288" s="14"/>
      <c r="H288" s="14"/>
      <c r="I288" s="20"/>
      <c r="J288" s="20"/>
      <c r="K288" s="21"/>
    </row>
    <row r="289" spans="1:8" ht="20.25" x14ac:dyDescent="0.3">
      <c r="A289" s="54" t="s">
        <v>541</v>
      </c>
      <c r="B289" s="55"/>
      <c r="C289" s="55"/>
      <c r="D289" s="55"/>
      <c r="E289" s="55"/>
      <c r="F289" s="14"/>
      <c r="G289" s="14"/>
      <c r="H289" s="14"/>
    </row>
    <row r="290" spans="1:8" x14ac:dyDescent="0.3">
      <c r="A290" s="12" t="s">
        <v>536</v>
      </c>
      <c r="B290" s="7" t="s">
        <v>537</v>
      </c>
      <c r="C290" s="7" t="s">
        <v>538</v>
      </c>
      <c r="D290" s="18">
        <v>269.42</v>
      </c>
      <c r="E290" s="16">
        <f t="shared" ref="E290:E324" si="14">ROUND(D290*1.18,2)</f>
        <v>317.92</v>
      </c>
      <c r="F290" s="14"/>
      <c r="G290" s="14"/>
      <c r="H290" s="14"/>
    </row>
    <row r="291" spans="1:8" x14ac:dyDescent="0.3">
      <c r="A291" s="12" t="s">
        <v>540</v>
      </c>
      <c r="B291" s="7" t="s">
        <v>539</v>
      </c>
      <c r="C291" s="7" t="s">
        <v>538</v>
      </c>
      <c r="D291" s="18">
        <v>360.14</v>
      </c>
      <c r="E291" s="16">
        <f t="shared" si="14"/>
        <v>424.97</v>
      </c>
      <c r="F291" s="14"/>
      <c r="G291" s="14"/>
      <c r="H291" s="14"/>
    </row>
    <row r="292" spans="1:8" ht="20.25" x14ac:dyDescent="0.3">
      <c r="A292" s="54" t="s">
        <v>542</v>
      </c>
      <c r="B292" s="55"/>
      <c r="C292" s="55"/>
      <c r="D292" s="55"/>
      <c r="E292" s="55"/>
      <c r="F292" s="14"/>
      <c r="G292" s="14"/>
      <c r="H292" s="14"/>
    </row>
    <row r="293" spans="1:8" x14ac:dyDescent="0.3">
      <c r="A293" s="12" t="s">
        <v>543</v>
      </c>
      <c r="B293" s="7" t="s">
        <v>547</v>
      </c>
      <c r="C293" s="7" t="s">
        <v>363</v>
      </c>
      <c r="D293" s="18">
        <v>108.19</v>
      </c>
      <c r="E293" s="16">
        <f t="shared" si="14"/>
        <v>127.66</v>
      </c>
      <c r="F293" s="14"/>
      <c r="G293" s="14"/>
      <c r="H293" s="14"/>
    </row>
    <row r="294" spans="1:8" x14ac:dyDescent="0.3">
      <c r="A294" s="12" t="s">
        <v>544</v>
      </c>
      <c r="B294" s="7" t="s">
        <v>546</v>
      </c>
      <c r="C294" s="7" t="s">
        <v>363</v>
      </c>
      <c r="D294" s="18">
        <v>68.37</v>
      </c>
      <c r="E294" s="16">
        <f t="shared" si="14"/>
        <v>80.680000000000007</v>
      </c>
      <c r="F294" s="14"/>
      <c r="G294" s="14"/>
      <c r="H294" s="14"/>
    </row>
    <row r="295" spans="1:8" ht="20.25" customHeight="1" x14ac:dyDescent="0.3">
      <c r="A295" s="12" t="s">
        <v>545</v>
      </c>
      <c r="B295" s="7" t="s">
        <v>548</v>
      </c>
      <c r="C295" s="7" t="s">
        <v>549</v>
      </c>
      <c r="D295" s="18">
        <v>227.09</v>
      </c>
      <c r="E295" s="16">
        <f t="shared" si="14"/>
        <v>267.97000000000003</v>
      </c>
      <c r="F295" s="14"/>
      <c r="G295" s="14"/>
      <c r="H295" s="14"/>
    </row>
    <row r="296" spans="1:8" x14ac:dyDescent="0.3">
      <c r="A296" s="12" t="s">
        <v>550</v>
      </c>
      <c r="B296" s="7" t="s">
        <v>551</v>
      </c>
      <c r="C296" s="7" t="s">
        <v>549</v>
      </c>
      <c r="D296" s="18">
        <v>296.39</v>
      </c>
      <c r="E296" s="16">
        <f t="shared" si="14"/>
        <v>349.74</v>
      </c>
      <c r="F296" s="14"/>
      <c r="G296" s="14"/>
      <c r="H296" s="14"/>
    </row>
    <row r="297" spans="1:8" x14ac:dyDescent="0.3">
      <c r="A297" s="12" t="s">
        <v>552</v>
      </c>
      <c r="B297" s="7" t="s">
        <v>553</v>
      </c>
      <c r="C297" s="7" t="s">
        <v>549</v>
      </c>
      <c r="D297" s="18">
        <v>136.18</v>
      </c>
      <c r="E297" s="16">
        <f t="shared" si="14"/>
        <v>160.69</v>
      </c>
      <c r="F297" s="14"/>
      <c r="G297" s="14"/>
      <c r="H297" s="14"/>
    </row>
    <row r="298" spans="1:8" x14ac:dyDescent="0.3">
      <c r="A298" s="12" t="s">
        <v>562</v>
      </c>
      <c r="B298" s="7" t="s">
        <v>554</v>
      </c>
      <c r="C298" s="7" t="s">
        <v>558</v>
      </c>
      <c r="D298" s="18">
        <v>196.73</v>
      </c>
      <c r="E298" s="16">
        <f t="shared" si="14"/>
        <v>232.14</v>
      </c>
      <c r="F298" s="14"/>
      <c r="G298" s="14"/>
      <c r="H298" s="14"/>
    </row>
    <row r="299" spans="1:8" x14ac:dyDescent="0.3">
      <c r="A299" s="12" t="s">
        <v>566</v>
      </c>
      <c r="B299" s="7" t="s">
        <v>555</v>
      </c>
      <c r="C299" s="7" t="s">
        <v>559</v>
      </c>
      <c r="D299" s="18">
        <v>40.76</v>
      </c>
      <c r="E299" s="16">
        <f t="shared" si="14"/>
        <v>48.1</v>
      </c>
      <c r="F299" s="14"/>
      <c r="G299" s="14"/>
      <c r="H299" s="14"/>
    </row>
    <row r="300" spans="1:8" x14ac:dyDescent="0.3">
      <c r="A300" s="12" t="s">
        <v>563</v>
      </c>
      <c r="B300" s="7" t="s">
        <v>556</v>
      </c>
      <c r="C300" s="7" t="s">
        <v>560</v>
      </c>
      <c r="D300" s="18">
        <v>527.67999999999995</v>
      </c>
      <c r="E300" s="16">
        <f t="shared" si="14"/>
        <v>622.66</v>
      </c>
      <c r="F300" s="14"/>
      <c r="G300" s="14"/>
      <c r="H300" s="14"/>
    </row>
    <row r="301" spans="1:8" x14ac:dyDescent="0.3">
      <c r="A301" s="12" t="s">
        <v>564</v>
      </c>
      <c r="B301" s="7" t="s">
        <v>557</v>
      </c>
      <c r="C301" s="7" t="s">
        <v>561</v>
      </c>
      <c r="D301" s="18">
        <v>68.02</v>
      </c>
      <c r="E301" s="16">
        <f t="shared" si="14"/>
        <v>80.260000000000005</v>
      </c>
      <c r="F301" s="14"/>
      <c r="G301" s="14"/>
      <c r="H301" s="14"/>
    </row>
    <row r="302" spans="1:8" ht="20.25" x14ac:dyDescent="0.3">
      <c r="A302" s="54" t="s">
        <v>565</v>
      </c>
      <c r="B302" s="55"/>
      <c r="C302" s="55"/>
      <c r="D302" s="55"/>
      <c r="E302" s="55"/>
      <c r="F302" s="14"/>
      <c r="G302" s="14"/>
      <c r="H302" s="14"/>
    </row>
    <row r="303" spans="1:8" ht="37.5" x14ac:dyDescent="0.3">
      <c r="A303" s="12" t="s">
        <v>576</v>
      </c>
      <c r="B303" s="7" t="s">
        <v>567</v>
      </c>
      <c r="C303" s="7" t="s">
        <v>568</v>
      </c>
      <c r="D303" s="18">
        <v>1538.37</v>
      </c>
      <c r="E303" s="16">
        <f t="shared" si="14"/>
        <v>1815.28</v>
      </c>
      <c r="F303" s="14"/>
      <c r="G303" s="14"/>
      <c r="H303" s="14"/>
    </row>
    <row r="304" spans="1:8" ht="37.5" x14ac:dyDescent="0.3">
      <c r="A304" s="12" t="s">
        <v>577</v>
      </c>
      <c r="B304" s="7" t="s">
        <v>569</v>
      </c>
      <c r="C304" s="7" t="s">
        <v>568</v>
      </c>
      <c r="D304" s="18">
        <v>2161.4899999999998</v>
      </c>
      <c r="E304" s="16">
        <f t="shared" si="14"/>
        <v>2550.56</v>
      </c>
      <c r="F304" s="14"/>
      <c r="G304" s="14"/>
      <c r="H304" s="14"/>
    </row>
    <row r="305" spans="1:8" ht="37.5" x14ac:dyDescent="0.3">
      <c r="A305" s="12" t="s">
        <v>578</v>
      </c>
      <c r="B305" s="7" t="s">
        <v>570</v>
      </c>
      <c r="C305" s="7" t="s">
        <v>568</v>
      </c>
      <c r="D305" s="18">
        <v>4948.6400000000003</v>
      </c>
      <c r="E305" s="16">
        <f t="shared" si="14"/>
        <v>5839.4</v>
      </c>
      <c r="F305" s="14"/>
      <c r="G305" s="14"/>
      <c r="H305" s="14"/>
    </row>
    <row r="306" spans="1:8" ht="37.5" x14ac:dyDescent="0.3">
      <c r="A306" s="12" t="s">
        <v>579</v>
      </c>
      <c r="B306" s="7" t="s">
        <v>571</v>
      </c>
      <c r="C306" s="7" t="s">
        <v>568</v>
      </c>
      <c r="D306" s="18">
        <v>5538.85</v>
      </c>
      <c r="E306" s="16">
        <f t="shared" si="14"/>
        <v>6535.84</v>
      </c>
      <c r="F306" s="14"/>
      <c r="G306" s="14"/>
      <c r="H306" s="14"/>
    </row>
    <row r="307" spans="1:8" ht="37.5" x14ac:dyDescent="0.3">
      <c r="A307" s="12" t="s">
        <v>580</v>
      </c>
      <c r="B307" s="7" t="s">
        <v>572</v>
      </c>
      <c r="C307" s="7" t="s">
        <v>568</v>
      </c>
      <c r="D307" s="18">
        <v>355.53</v>
      </c>
      <c r="E307" s="16">
        <f t="shared" si="14"/>
        <v>419.53</v>
      </c>
      <c r="F307" s="14"/>
      <c r="G307" s="14"/>
      <c r="H307" s="14"/>
    </row>
    <row r="308" spans="1:8" x14ac:dyDescent="0.3">
      <c r="A308" s="12" t="s">
        <v>581</v>
      </c>
      <c r="B308" s="7" t="s">
        <v>573</v>
      </c>
      <c r="C308" s="7" t="s">
        <v>568</v>
      </c>
      <c r="D308" s="18">
        <v>99.7</v>
      </c>
      <c r="E308" s="16">
        <f t="shared" si="14"/>
        <v>117.65</v>
      </c>
      <c r="F308" s="14"/>
      <c r="G308" s="14"/>
      <c r="H308" s="14"/>
    </row>
    <row r="309" spans="1:8" x14ac:dyDescent="0.3">
      <c r="A309" s="12" t="s">
        <v>582</v>
      </c>
      <c r="B309" s="7" t="s">
        <v>574</v>
      </c>
      <c r="C309" s="7" t="s">
        <v>417</v>
      </c>
      <c r="D309" s="18">
        <v>10.87</v>
      </c>
      <c r="E309" s="16">
        <f t="shared" si="14"/>
        <v>12.83</v>
      </c>
      <c r="F309" s="14"/>
      <c r="G309" s="14"/>
      <c r="H309" s="14"/>
    </row>
    <row r="310" spans="1:8" x14ac:dyDescent="0.3">
      <c r="A310" s="12" t="s">
        <v>583</v>
      </c>
      <c r="B310" s="7" t="s">
        <v>575</v>
      </c>
      <c r="C310" s="7" t="s">
        <v>417</v>
      </c>
      <c r="D310" s="18">
        <v>767.1</v>
      </c>
      <c r="E310" s="16">
        <f t="shared" si="14"/>
        <v>905.18</v>
      </c>
      <c r="F310" s="14"/>
      <c r="G310" s="14"/>
      <c r="H310" s="14"/>
    </row>
    <row r="311" spans="1:8" ht="20.25" x14ac:dyDescent="0.3">
      <c r="A311" s="54" t="s">
        <v>639</v>
      </c>
      <c r="B311" s="55"/>
      <c r="C311" s="55"/>
      <c r="D311" s="55"/>
      <c r="E311" s="55"/>
      <c r="F311" s="14"/>
      <c r="G311" s="14"/>
      <c r="H311" s="14"/>
    </row>
    <row r="312" spans="1:8" x14ac:dyDescent="0.3">
      <c r="A312" s="12" t="s">
        <v>584</v>
      </c>
      <c r="B312" s="7" t="s">
        <v>592</v>
      </c>
      <c r="C312" s="7" t="s">
        <v>593</v>
      </c>
      <c r="D312" s="18">
        <v>339.37</v>
      </c>
      <c r="E312" s="16">
        <f t="shared" si="14"/>
        <v>400.46</v>
      </c>
      <c r="F312" s="14"/>
      <c r="G312" s="14"/>
      <c r="H312" s="14"/>
    </row>
    <row r="313" spans="1:8" x14ac:dyDescent="0.3">
      <c r="A313" s="12" t="s">
        <v>585</v>
      </c>
      <c r="B313" s="7" t="s">
        <v>594</v>
      </c>
      <c r="C313" s="7" t="s">
        <v>595</v>
      </c>
      <c r="D313" s="18">
        <v>935.08</v>
      </c>
      <c r="E313" s="16">
        <f t="shared" si="14"/>
        <v>1103.3900000000001</v>
      </c>
      <c r="F313" s="14"/>
      <c r="G313" s="14"/>
      <c r="H313" s="14"/>
    </row>
    <row r="314" spans="1:8" ht="37.5" x14ac:dyDescent="0.3">
      <c r="A314" s="12" t="s">
        <v>586</v>
      </c>
      <c r="B314" s="7" t="s">
        <v>596</v>
      </c>
      <c r="C314" s="7" t="s">
        <v>595</v>
      </c>
      <c r="D314" s="18">
        <v>1629.43</v>
      </c>
      <c r="E314" s="16">
        <f t="shared" si="14"/>
        <v>1922.73</v>
      </c>
      <c r="F314" s="14"/>
      <c r="G314" s="14"/>
      <c r="H314" s="14"/>
    </row>
    <row r="315" spans="1:8" ht="37.5" x14ac:dyDescent="0.3">
      <c r="A315" s="12" t="s">
        <v>587</v>
      </c>
      <c r="B315" s="7" t="s">
        <v>598</v>
      </c>
      <c r="C315" s="7" t="s">
        <v>595</v>
      </c>
      <c r="D315" s="18">
        <v>2288.96</v>
      </c>
      <c r="E315" s="16">
        <f t="shared" si="14"/>
        <v>2700.97</v>
      </c>
      <c r="F315" s="14"/>
      <c r="G315" s="14"/>
      <c r="H315" s="14"/>
    </row>
    <row r="316" spans="1:8" ht="37.5" x14ac:dyDescent="0.3">
      <c r="A316" s="12" t="s">
        <v>588</v>
      </c>
      <c r="B316" s="7" t="s">
        <v>597</v>
      </c>
      <c r="C316" s="7" t="s">
        <v>595</v>
      </c>
      <c r="D316" s="18">
        <v>5174.49</v>
      </c>
      <c r="E316" s="16">
        <f t="shared" si="14"/>
        <v>6105.9</v>
      </c>
      <c r="F316" s="14"/>
      <c r="G316" s="14"/>
      <c r="H316" s="14"/>
    </row>
    <row r="317" spans="1:8" ht="37.5" x14ac:dyDescent="0.3">
      <c r="A317" s="12" t="s">
        <v>589</v>
      </c>
      <c r="B317" s="7" t="s">
        <v>599</v>
      </c>
      <c r="C317" s="7" t="s">
        <v>595</v>
      </c>
      <c r="D317" s="18">
        <v>6040.55</v>
      </c>
      <c r="E317" s="16">
        <f t="shared" si="14"/>
        <v>7127.85</v>
      </c>
      <c r="F317" s="14"/>
      <c r="G317" s="14"/>
      <c r="H317" s="14"/>
    </row>
    <row r="318" spans="1:8" x14ac:dyDescent="0.3">
      <c r="A318" s="12" t="s">
        <v>590</v>
      </c>
      <c r="B318" s="7" t="s">
        <v>600</v>
      </c>
      <c r="C318" s="7" t="s">
        <v>241</v>
      </c>
      <c r="D318" s="18">
        <v>264.02999999999997</v>
      </c>
      <c r="E318" s="16">
        <f t="shared" si="14"/>
        <v>311.56</v>
      </c>
      <c r="F318" s="14"/>
      <c r="G318" s="14"/>
      <c r="H318" s="14"/>
    </row>
    <row r="319" spans="1:8" x14ac:dyDescent="0.3">
      <c r="A319" s="12" t="s">
        <v>591</v>
      </c>
      <c r="B319" s="7" t="s">
        <v>601</v>
      </c>
      <c r="C319" s="7" t="s">
        <v>241</v>
      </c>
      <c r="D319" s="18">
        <v>22.53</v>
      </c>
      <c r="E319" s="16">
        <f t="shared" si="14"/>
        <v>26.59</v>
      </c>
      <c r="F319" s="14"/>
      <c r="G319" s="14"/>
      <c r="H319" s="14"/>
    </row>
    <row r="320" spans="1:8" ht="37.5" x14ac:dyDescent="0.3">
      <c r="A320" s="12" t="s">
        <v>608</v>
      </c>
      <c r="B320" s="7" t="s">
        <v>603</v>
      </c>
      <c r="C320" s="7" t="s">
        <v>602</v>
      </c>
      <c r="D320" s="18">
        <v>804.75</v>
      </c>
      <c r="E320" s="16">
        <f t="shared" si="14"/>
        <v>949.61</v>
      </c>
      <c r="F320" s="14"/>
      <c r="G320" s="14"/>
      <c r="H320" s="14"/>
    </row>
    <row r="321" spans="1:13" ht="37.5" x14ac:dyDescent="0.3">
      <c r="A321" s="12" t="s">
        <v>609</v>
      </c>
      <c r="B321" s="7" t="s">
        <v>604</v>
      </c>
      <c r="C321" s="7" t="s">
        <v>602</v>
      </c>
      <c r="D321" s="18">
        <v>453.42</v>
      </c>
      <c r="E321" s="16">
        <f t="shared" si="14"/>
        <v>535.04</v>
      </c>
      <c r="F321" s="14"/>
      <c r="G321" s="14"/>
      <c r="H321" s="14"/>
    </row>
    <row r="322" spans="1:13" ht="37.5" x14ac:dyDescent="0.3">
      <c r="A322" s="12" t="s">
        <v>610</v>
      </c>
      <c r="B322" s="7" t="s">
        <v>605</v>
      </c>
      <c r="C322" s="7" t="s">
        <v>602</v>
      </c>
      <c r="D322" s="18">
        <v>318.29000000000002</v>
      </c>
      <c r="E322" s="16">
        <f t="shared" si="14"/>
        <v>375.58</v>
      </c>
      <c r="F322" s="14"/>
      <c r="G322" s="14"/>
      <c r="H322" s="14"/>
    </row>
    <row r="323" spans="1:13" ht="37.5" x14ac:dyDescent="0.3">
      <c r="A323" s="12" t="s">
        <v>611</v>
      </c>
      <c r="B323" s="7" t="s">
        <v>606</v>
      </c>
      <c r="C323" s="7" t="s">
        <v>602</v>
      </c>
      <c r="D323" s="18">
        <v>544.29</v>
      </c>
      <c r="E323" s="16">
        <f t="shared" si="14"/>
        <v>642.26</v>
      </c>
      <c r="F323" s="14"/>
      <c r="G323" s="14"/>
      <c r="H323" s="14"/>
    </row>
    <row r="324" spans="1:13" ht="37.5" x14ac:dyDescent="0.3">
      <c r="A324" s="12" t="s">
        <v>612</v>
      </c>
      <c r="B324" s="7" t="s">
        <v>607</v>
      </c>
      <c r="C324" s="7" t="s">
        <v>602</v>
      </c>
      <c r="D324" s="18">
        <v>385.07</v>
      </c>
      <c r="E324" s="16">
        <f t="shared" si="14"/>
        <v>454.38</v>
      </c>
      <c r="F324" s="14"/>
      <c r="G324" s="14"/>
      <c r="H324" s="14"/>
    </row>
    <row r="325" spans="1:13" x14ac:dyDescent="0.3">
      <c r="A325" s="12"/>
      <c r="B325" s="7"/>
      <c r="C325" s="7"/>
      <c r="D325" s="18"/>
      <c r="E325" s="16"/>
      <c r="F325" s="14"/>
      <c r="G325" s="14"/>
      <c r="H325" s="14"/>
    </row>
    <row r="326" spans="1:13" x14ac:dyDescent="0.3">
      <c r="A326" s="28"/>
      <c r="B326" s="29"/>
      <c r="C326" s="28"/>
      <c r="D326" s="28"/>
      <c r="E326" s="28"/>
      <c r="F326" s="28"/>
    </row>
    <row r="327" spans="1:13" ht="44.25" customHeight="1" x14ac:dyDescent="0.3">
      <c r="A327" s="63" t="s">
        <v>619</v>
      </c>
      <c r="B327" s="63"/>
      <c r="C327" s="63"/>
      <c r="D327" s="63"/>
      <c r="E327" s="63"/>
      <c r="F327" s="24"/>
      <c r="G327" s="24"/>
      <c r="H327" s="24"/>
      <c r="I327" s="24"/>
      <c r="J327" s="24"/>
      <c r="K327" s="24"/>
      <c r="L327" s="25"/>
      <c r="M327" s="25"/>
    </row>
    <row r="328" spans="1:13" ht="44.25" customHeight="1" x14ac:dyDescent="0.3">
      <c r="A328" s="64" t="s">
        <v>620</v>
      </c>
      <c r="B328" s="64"/>
      <c r="C328" s="64"/>
      <c r="D328" s="64"/>
      <c r="E328" s="64"/>
      <c r="F328" s="35"/>
      <c r="G328" s="26"/>
      <c r="H328" s="26"/>
      <c r="I328" s="26"/>
      <c r="J328" s="26"/>
      <c r="K328" s="26"/>
      <c r="L328" s="25"/>
      <c r="M328" s="25"/>
    </row>
    <row r="329" spans="1:13" ht="44.25" customHeight="1" x14ac:dyDescent="0.3">
      <c r="A329" s="63" t="s">
        <v>621</v>
      </c>
      <c r="B329" s="63"/>
      <c r="C329" s="63"/>
      <c r="D329" s="63"/>
      <c r="E329" s="63"/>
      <c r="F329" s="24"/>
      <c r="G329" s="23"/>
      <c r="H329" s="23"/>
      <c r="I329" s="23"/>
      <c r="J329" s="23"/>
      <c r="K329" s="23"/>
      <c r="L329" s="25"/>
      <c r="M329" s="25"/>
    </row>
    <row r="330" spans="1:13" ht="44.25" customHeight="1" x14ac:dyDescent="0.3">
      <c r="A330" s="63" t="s">
        <v>622</v>
      </c>
      <c r="B330" s="63"/>
      <c r="C330" s="63"/>
      <c r="D330" s="63"/>
      <c r="E330" s="63"/>
      <c r="F330" s="24"/>
      <c r="G330" s="23"/>
      <c r="H330" s="23"/>
      <c r="I330" s="23"/>
      <c r="J330" s="23"/>
      <c r="K330" s="23"/>
      <c r="L330" s="25"/>
      <c r="M330" s="25"/>
    </row>
    <row r="331" spans="1:13" ht="44.25" customHeight="1" x14ac:dyDescent="0.3">
      <c r="A331" s="63" t="s">
        <v>623</v>
      </c>
      <c r="B331" s="63"/>
      <c r="C331" s="63"/>
      <c r="D331" s="63"/>
      <c r="E331" s="63"/>
      <c r="F331" s="24"/>
      <c r="G331" s="23"/>
      <c r="H331" s="23"/>
      <c r="I331" s="23"/>
      <c r="J331" s="23"/>
      <c r="K331" s="23"/>
      <c r="L331" s="25"/>
      <c r="M331" s="25"/>
    </row>
    <row r="332" spans="1:13" ht="44.25" customHeight="1" x14ac:dyDescent="0.3">
      <c r="A332" s="62" t="s">
        <v>615</v>
      </c>
      <c r="B332" s="62"/>
      <c r="C332" s="62"/>
      <c r="D332" s="62"/>
      <c r="E332" s="62"/>
      <c r="F332" s="36"/>
      <c r="G332" s="27"/>
      <c r="H332" s="27"/>
      <c r="I332" s="27"/>
      <c r="J332" s="27"/>
      <c r="K332" s="27"/>
      <c r="L332" s="27"/>
      <c r="M332" s="27"/>
    </row>
    <row r="333" spans="1:13" ht="44.25" customHeight="1" x14ac:dyDescent="0.3">
      <c r="A333" s="62" t="s">
        <v>616</v>
      </c>
      <c r="B333" s="62"/>
      <c r="C333" s="62"/>
      <c r="D333" s="62"/>
      <c r="E333" s="62"/>
      <c r="F333" s="36"/>
      <c r="G333" s="27"/>
      <c r="H333" s="27"/>
      <c r="I333" s="27"/>
      <c r="J333" s="27"/>
      <c r="K333" s="27"/>
      <c r="L333" s="27"/>
      <c r="M333" s="27"/>
    </row>
    <row r="334" spans="1:13" ht="44.25" customHeight="1" x14ac:dyDescent="0.3">
      <c r="A334" s="62" t="s">
        <v>617</v>
      </c>
      <c r="B334" s="62"/>
      <c r="C334" s="62"/>
      <c r="D334" s="62"/>
      <c r="E334" s="62"/>
      <c r="F334" s="36"/>
      <c r="G334" s="27"/>
      <c r="H334" s="27"/>
      <c r="I334" s="27"/>
      <c r="J334" s="27"/>
      <c r="K334" s="27"/>
      <c r="L334" s="27"/>
      <c r="M334" s="27"/>
    </row>
    <row r="335" spans="1:13" ht="44.25" customHeight="1" x14ac:dyDescent="0.3">
      <c r="A335" s="63" t="s">
        <v>618</v>
      </c>
      <c r="B335" s="63"/>
      <c r="C335" s="63"/>
      <c r="D335" s="63"/>
      <c r="E335" s="63"/>
      <c r="F335" s="24"/>
      <c r="G335" s="23"/>
      <c r="H335" s="23"/>
      <c r="I335" s="23"/>
      <c r="J335" s="23"/>
      <c r="K335" s="23"/>
      <c r="L335" s="23"/>
      <c r="M335" s="23"/>
    </row>
  </sheetData>
  <mergeCells count="71">
    <mergeCell ref="A334:E334"/>
    <mergeCell ref="A335:E335"/>
    <mergeCell ref="A302:E302"/>
    <mergeCell ref="A311:E311"/>
    <mergeCell ref="A327:E327"/>
    <mergeCell ref="A328:E328"/>
    <mergeCell ref="A332:E332"/>
    <mergeCell ref="A333:E333"/>
    <mergeCell ref="A329:E329"/>
    <mergeCell ref="A62:E62"/>
    <mergeCell ref="A70:E70"/>
    <mergeCell ref="A97:E97"/>
    <mergeCell ref="A292:E292"/>
    <mergeCell ref="A289:E289"/>
    <mergeCell ref="A189:E189"/>
    <mergeCell ref="A195:E195"/>
    <mergeCell ref="A330:E330"/>
    <mergeCell ref="A331:E331"/>
    <mergeCell ref="A174:E174"/>
    <mergeCell ref="A182:E182"/>
    <mergeCell ref="A184:E184"/>
    <mergeCell ref="A139:E139"/>
    <mergeCell ref="A141:E141"/>
    <mergeCell ref="A161:E161"/>
    <mergeCell ref="A166:E166"/>
    <mergeCell ref="A9:E9"/>
    <mergeCell ref="A13:E13"/>
    <mergeCell ref="A16:E16"/>
    <mergeCell ref="A7:E7"/>
    <mergeCell ref="A288:E288"/>
    <mergeCell ref="A100:E100"/>
    <mergeCell ref="A105:E105"/>
    <mergeCell ref="A109:E109"/>
    <mergeCell ref="A119:E119"/>
    <mergeCell ref="A118:E118"/>
    <mergeCell ref="A201:E201"/>
    <mergeCell ref="A224:E224"/>
    <mergeCell ref="A234:E234"/>
    <mergeCell ref="A241:E241"/>
    <mergeCell ref="A258:E258"/>
    <mergeCell ref="A151:E151"/>
    <mergeCell ref="A156:E156"/>
    <mergeCell ref="A225:E225"/>
    <mergeCell ref="A269:E269"/>
    <mergeCell ref="A142:E142"/>
    <mergeCell ref="A8:E8"/>
    <mergeCell ref="A22:E22"/>
    <mergeCell ref="A36:E36"/>
    <mergeCell ref="A43:E43"/>
    <mergeCell ref="A18:E18"/>
    <mergeCell ref="A20:E20"/>
    <mergeCell ref="A23:E23"/>
    <mergeCell ref="A78:E78"/>
    <mergeCell ref="A125:E125"/>
    <mergeCell ref="A132:E132"/>
    <mergeCell ref="A27:E27"/>
    <mergeCell ref="A35:E35"/>
    <mergeCell ref="A74:E74"/>
    <mergeCell ref="A54:E54"/>
    <mergeCell ref="A1:E2"/>
    <mergeCell ref="A3:A5"/>
    <mergeCell ref="B3:B5"/>
    <mergeCell ref="C3:C5"/>
    <mergeCell ref="D3:E3"/>
    <mergeCell ref="D4:E4"/>
    <mergeCell ref="A79:E79"/>
    <mergeCell ref="A89:E89"/>
    <mergeCell ref="A84:E84"/>
    <mergeCell ref="A91:E91"/>
    <mergeCell ref="A50:E50"/>
    <mergeCell ref="A53:E53"/>
  </mergeCells>
  <phoneticPr fontId="0" type="noConversion"/>
  <hyperlinks>
    <hyperlink ref="A328" r:id="rId1" display="consultantplus://offline/ref=7B8DC324180B8F62DB39BB2D781881BD2C1FB89EE025FC9A69A0FE57141E093664D35F6AB4402136EEW3X6L"/>
  </hyperlinks>
  <pageMargins left="0.7" right="0.7" top="0.75" bottom="0.75" header="0.3" footer="0.3"/>
  <pageSetup paperSize="9" scale="36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Калимуллина Екатерина</dc:creator>
  <cp:lastModifiedBy>Набиева Земфира</cp:lastModifiedBy>
  <cp:lastPrinted>2017-11-17T08:07:57Z</cp:lastPrinted>
  <dcterms:created xsi:type="dcterms:W3CDTF">2017-11-17T07:21:07Z</dcterms:created>
  <dcterms:modified xsi:type="dcterms:W3CDTF">2018-01-31T08:51:26Z</dcterms:modified>
</cp:coreProperties>
</file>